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defaultThemeVersion="124226"/>
  <mc:AlternateContent xmlns:mc="http://schemas.openxmlformats.org/markup-compatibility/2006">
    <mc:Choice Requires="x15">
      <x15ac:absPath xmlns:x15ac="http://schemas.microsoft.com/office/spreadsheetml/2010/11/ac" url="\\THFSC002\share\03_部署別フォルダ\01_本社(2021)\220_制作部\部署共通\チラシチーム\業務改善\7.    お取引先様専用サイト関係(ご案内ガイドブックもこちら)\HPメンテナンス用\☆アップロード準備用フォルダ\4　チラシ作成資料\"/>
    </mc:Choice>
  </mc:AlternateContent>
  <xr:revisionPtr revIDLastSave="0" documentId="13_ncr:1_{DA44263A-D379-43A8-9295-8BC1723A3BC0}" xr6:coauthVersionLast="47" xr6:coauthVersionMax="47" xr10:uidLastSave="{00000000-0000-0000-0000-000000000000}"/>
  <bookViews>
    <workbookView xWindow="-120" yWindow="-120" windowWidth="29040" windowHeight="15840" tabRatio="619" xr2:uid="{00000000-000D-0000-FFFF-FFFF00000000}"/>
  </bookViews>
  <sheets>
    <sheet name="ゲラ見本【両面】" sheetId="57" r:id="rId1"/>
    <sheet name="ゲラ見本【片面】" sheetId="58" r:id="rId2"/>
    <sheet name="基本情報入力シート" sheetId="49" r:id="rId3"/>
    <sheet name="片面作成イメージ" sheetId="56" r:id="rId4"/>
    <sheet name="両面作成イメージ" sheetId="52" r:id="rId5"/>
    <sheet name="リスト" sheetId="50" state="hidden" r:id="rId6"/>
    <sheet name="裏面" sheetId="53" state="hidden" r:id="rId7"/>
    <sheet name="のし" sheetId="54" state="hidden" r:id="rId8"/>
    <sheet name="祝休日一覧" sheetId="51" state="hidden" r:id="rId9"/>
  </sheets>
  <externalReferences>
    <externalReference r:id="rId10"/>
    <externalReference r:id="rId11"/>
  </externalReferences>
  <definedNames>
    <definedName name="①_局所Ｍ用" localSheetId="1">#REF!</definedName>
    <definedName name="①_局所Ｍ用" localSheetId="0">#REF!</definedName>
    <definedName name="①_局所Ｍ用" localSheetId="3">#REF!</definedName>
    <definedName name="①_局所Ｍ用">#REF!</definedName>
    <definedName name="_xlnm.Print_Area" localSheetId="0">ゲラ見本【両面】!$A$1:$IR$266</definedName>
    <definedName name="_xlnm.Print_Area" localSheetId="3">片面作成イメージ!$A$1:$FY$252</definedName>
    <definedName name="_xlnm.Print_Area" localSheetId="4">両面作成イメージ!$A$1:$MY$252</definedName>
    <definedName name="ＱＲ" localSheetId="1">NDIRECT(#REF!)</definedName>
    <definedName name="ＱＲ" localSheetId="0">NDIRECT(#REF!)</definedName>
    <definedName name="ＱＲ" localSheetId="3">NDIRECT(#REF!)</definedName>
    <definedName name="ＱＲ">NDIRECT(#REF!)</definedName>
    <definedName name="あああ" localSheetId="1">NDIRECT(#REF!)</definedName>
    <definedName name="あああ" localSheetId="0">NDIRECT(#REF!)</definedName>
    <definedName name="あああ" localSheetId="3">NDIRECT(#REF!)</definedName>
    <definedName name="あああ">NDIRECT(#REF!)</definedName>
    <definedName name="ロゴ" localSheetId="3">INDIRECT([1]基本情報入力シート!$E$22)</definedName>
    <definedName name="ロゴ" localSheetId="4">INDIRECT([1]基本情報入力シート!$E$22)</definedName>
    <definedName name="ロゴ">INDIRECT([2]基本情報入力シート!$E$22)</definedName>
    <definedName name="ロゴ１" localSheetId="3">INDIRECT([1]情報１!$F$11)</definedName>
    <definedName name="ロゴ１" localSheetId="4">INDIRECT([1]情報１!$F$11)</definedName>
    <definedName name="ロゴ１">INDIRECT([2]情報１!$F$11)</definedName>
    <definedName name="画像" localSheetId="1">INDIRECT(#REF!)</definedName>
    <definedName name="画像" localSheetId="0">INDIRECT(#REF!)</definedName>
    <definedName name="画像" localSheetId="3">INDIRECT(#REF!)</definedName>
    <definedName name="画像">INDIRECT(#REF!)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33" i="53" l="1"/>
  <c r="B61" i="50" l="1"/>
  <c r="H9" i="50"/>
  <c r="I7" i="54" s="1"/>
  <c r="O5" i="54"/>
  <c r="P5" i="54"/>
  <c r="P1" i="54"/>
  <c r="O1" i="54"/>
  <c r="O3" i="54"/>
  <c r="P3" i="54"/>
  <c r="B51" i="50"/>
  <c r="H8" i="50"/>
  <c r="E6" i="53" s="1"/>
  <c r="H5" i="50"/>
  <c r="H7" i="50"/>
  <c r="H6" i="50"/>
  <c r="P2" i="50"/>
  <c r="P3" i="50"/>
  <c r="P4" i="50"/>
  <c r="P5" i="50"/>
  <c r="P6" i="50"/>
  <c r="P7" i="50"/>
  <c r="P8" i="50"/>
  <c r="P9" i="50"/>
  <c r="P10" i="50"/>
  <c r="O3" i="50"/>
  <c r="M3" i="50" s="1"/>
  <c r="O4" i="50"/>
  <c r="M4" i="50" s="1"/>
  <c r="O5" i="50"/>
  <c r="M5" i="50" s="1"/>
  <c r="O6" i="50"/>
  <c r="M6" i="50" s="1"/>
  <c r="O7" i="50"/>
  <c r="M7" i="50" s="1"/>
  <c r="O8" i="50"/>
  <c r="M8" i="50" s="1"/>
  <c r="O9" i="50"/>
  <c r="M9" i="50" s="1"/>
  <c r="O10" i="50"/>
  <c r="M10" i="50" s="1"/>
  <c r="O2" i="50"/>
  <c r="M2" i="50" s="1"/>
  <c r="L2" i="50" s="1"/>
  <c r="H4" i="50"/>
  <c r="H3" i="50"/>
  <c r="H2" i="50"/>
  <c r="D60" i="50"/>
  <c r="A95" i="53"/>
  <c r="E28" i="53"/>
  <c r="E29" i="53"/>
  <c r="E30" i="53"/>
  <c r="E59" i="53"/>
  <c r="E58" i="53"/>
  <c r="E56" i="53"/>
  <c r="E55" i="53"/>
  <c r="D60" i="53"/>
  <c r="A36" i="53"/>
  <c r="W9" i="54" l="1"/>
  <c r="V1" i="54"/>
  <c r="V5" i="54"/>
  <c r="W5" i="54"/>
  <c r="V9" i="54"/>
  <c r="H3" i="54"/>
  <c r="W1" i="54"/>
  <c r="H7" i="54"/>
  <c r="I1" i="54"/>
  <c r="H1" i="54"/>
  <c r="E5" i="53"/>
  <c r="B90" i="50"/>
  <c r="I7" i="50"/>
  <c r="B84" i="50"/>
  <c r="E68" i="53"/>
  <c r="E14" i="53"/>
  <c r="E41" i="53"/>
  <c r="E11" i="53"/>
  <c r="E15" i="53"/>
  <c r="E19" i="53"/>
  <c r="D13" i="53"/>
  <c r="D39" i="53"/>
  <c r="E42" i="53"/>
  <c r="E46" i="53"/>
  <c r="D12" i="53"/>
  <c r="E45" i="53"/>
  <c r="E12" i="53"/>
  <c r="E16" i="53"/>
  <c r="E20" i="53"/>
  <c r="D14" i="53"/>
  <c r="E39" i="53"/>
  <c r="E43" i="53"/>
  <c r="E47" i="53"/>
  <c r="E18" i="53"/>
  <c r="E38" i="53"/>
  <c r="E13" i="53"/>
  <c r="E17" i="53"/>
  <c r="D11" i="53"/>
  <c r="D38" i="53"/>
  <c r="E40" i="53"/>
  <c r="E44" i="53"/>
  <c r="N3" i="50"/>
  <c r="L3" i="50" s="1"/>
  <c r="N8" i="50"/>
  <c r="L8" i="50" s="1"/>
  <c r="N7" i="50"/>
  <c r="L7" i="50" s="1"/>
  <c r="N4" i="50"/>
  <c r="L4" i="50" s="1"/>
  <c r="N5" i="50"/>
  <c r="L5" i="50" s="1"/>
  <c r="N9" i="50"/>
  <c r="L9" i="50" s="1"/>
  <c r="N10" i="50"/>
  <c r="L10" i="50" s="1"/>
  <c r="N6" i="50"/>
  <c r="L6" i="50" s="1"/>
  <c r="B100" i="50" l="1"/>
  <c r="B108" i="50"/>
  <c r="B97" i="50"/>
  <c r="A108" i="50"/>
  <c r="A97" i="50"/>
  <c r="B111" i="50"/>
  <c r="A100" i="50"/>
  <c r="B122" i="50"/>
  <c r="B119" i="50"/>
  <c r="A119" i="50"/>
  <c r="A130" i="50"/>
  <c r="A111" i="50"/>
  <c r="B34" i="50"/>
  <c r="A122" i="50"/>
  <c r="B45" i="50"/>
  <c r="S2" i="50"/>
  <c r="AJ2" i="50" s="1"/>
  <c r="B39" i="50"/>
  <c r="U2" i="50"/>
  <c r="U4" i="50"/>
  <c r="S6" i="50"/>
  <c r="AJ6" i="50" s="1"/>
  <c r="S4" i="50"/>
  <c r="AJ4" i="50" s="1"/>
  <c r="U6" i="50"/>
  <c r="S8" i="50"/>
  <c r="AJ8" i="50" s="1"/>
  <c r="AI8" i="50"/>
  <c r="AA8" i="50"/>
  <c r="AC6" i="50"/>
  <c r="AE4" i="50"/>
  <c r="W4" i="50"/>
  <c r="AC2" i="50"/>
  <c r="Y4" i="50"/>
  <c r="AG8" i="50"/>
  <c r="Y8" i="50"/>
  <c r="AI6" i="50"/>
  <c r="AA6" i="50"/>
  <c r="AC4" i="50"/>
  <c r="W2" i="50"/>
  <c r="AE2" i="50"/>
  <c r="U8" i="50"/>
  <c r="W6" i="50"/>
  <c r="AA2" i="50"/>
  <c r="AE8" i="50"/>
  <c r="W8" i="50"/>
  <c r="AG6" i="50"/>
  <c r="Y6" i="50"/>
  <c r="AI4" i="50"/>
  <c r="AA4" i="50"/>
  <c r="Z4" i="50" s="1"/>
  <c r="Y2" i="50"/>
  <c r="AG2" i="50"/>
  <c r="AC8" i="50"/>
  <c r="AE6" i="50"/>
  <c r="AD6" i="50" s="1"/>
  <c r="AG4" i="50"/>
  <c r="AI2" i="50"/>
  <c r="G51" i="50"/>
  <c r="AK6" i="50" l="1"/>
  <c r="AK4" i="50"/>
  <c r="AK2" i="50"/>
  <c r="AL6" i="50"/>
  <c r="AL2" i="50"/>
  <c r="AL4" i="50"/>
  <c r="AH2" i="50"/>
  <c r="AB8" i="50"/>
  <c r="V2" i="50"/>
  <c r="AF2" i="50"/>
  <c r="AD2" i="50"/>
  <c r="T2" i="50"/>
  <c r="V8" i="50"/>
  <c r="X6" i="50"/>
  <c r="Z2" i="50"/>
  <c r="X8" i="50"/>
  <c r="V4" i="50"/>
  <c r="AF4" i="50"/>
  <c r="V6" i="50"/>
  <c r="T4" i="50"/>
  <c r="AF6" i="50"/>
  <c r="AB4" i="50"/>
  <c r="AF8" i="50"/>
  <c r="AD4" i="50"/>
  <c r="T8" i="50"/>
  <c r="Z6" i="50"/>
  <c r="X4" i="50"/>
  <c r="AB6" i="50"/>
  <c r="T6" i="50"/>
  <c r="AH8" i="50"/>
  <c r="X2" i="50"/>
  <c r="AH4" i="50"/>
  <c r="AD8" i="50"/>
  <c r="AH6" i="50"/>
  <c r="AB2" i="50"/>
  <c r="Z8" i="50"/>
  <c r="R2" i="50"/>
  <c r="R8" i="50"/>
  <c r="R6" i="50"/>
  <c r="R4" i="50"/>
  <c r="R10" i="50" l="1"/>
  <c r="B113" i="53" s="1"/>
  <c r="A30" i="53" s="1"/>
  <c r="R12" i="50"/>
  <c r="I3" i="54" s="1"/>
  <c r="R11" i="50"/>
  <c r="B130" i="50" s="1"/>
  <c r="D33" i="53"/>
  <c r="E9" i="53" l="1"/>
  <c r="E34" i="53"/>
  <c r="E33" i="53"/>
  <c r="E32" i="53"/>
  <c r="D31" i="53"/>
  <c r="E31" i="53"/>
  <c r="I4" i="51" l="1"/>
  <c r="I3" i="51"/>
  <c r="E3" i="53" l="1"/>
  <c r="F3" i="53"/>
  <c r="E2" i="53"/>
  <c r="I2" i="51" l="1"/>
  <c r="I1" i="51"/>
  <c r="L1" i="51" s="1"/>
  <c r="N3" i="51"/>
  <c r="E36" i="53" l="1"/>
  <c r="E63" i="53"/>
  <c r="E62" i="53"/>
  <c r="D62" i="53"/>
  <c r="E61" i="53"/>
  <c r="E60" i="53"/>
  <c r="E57" i="53"/>
  <c r="D58" i="53"/>
  <c r="E54" i="53"/>
  <c r="E53" i="53"/>
  <c r="E52" i="53"/>
  <c r="E51" i="53"/>
  <c r="D51" i="53"/>
  <c r="E50" i="53"/>
  <c r="D50" i="53"/>
  <c r="E35" i="53"/>
  <c r="D35" i="53"/>
  <c r="E27" i="53"/>
  <c r="E26" i="53"/>
  <c r="E25" i="53"/>
  <c r="D25" i="53"/>
  <c r="E24" i="53"/>
  <c r="D24" i="53"/>
  <c r="F66" i="50" l="1"/>
  <c r="F67" i="50"/>
  <c r="F68" i="50"/>
  <c r="F69" i="50"/>
  <c r="F70" i="50"/>
  <c r="F65" i="50"/>
  <c r="G65" i="50" s="1"/>
  <c r="D10" i="54"/>
  <c r="C10" i="54"/>
  <c r="G68" i="50" l="1"/>
  <c r="G70" i="50"/>
  <c r="G69" i="50"/>
  <c r="G67" i="50"/>
  <c r="G66" i="50"/>
  <c r="B77" i="50" l="1"/>
  <c r="B78" i="50"/>
  <c r="C16" i="54" s="1"/>
  <c r="C78" i="50"/>
  <c r="D16" i="54" s="1"/>
  <c r="B74" i="50"/>
  <c r="C12" i="54" s="1"/>
  <c r="C76" i="50"/>
  <c r="D14" i="54" s="1"/>
  <c r="B76" i="50"/>
  <c r="C14" i="54" s="1"/>
  <c r="C74" i="50"/>
  <c r="D12" i="54" s="1"/>
  <c r="C77" i="50"/>
  <c r="D15" i="54" s="1"/>
  <c r="B73" i="50"/>
  <c r="B75" i="50"/>
  <c r="C13" i="54" s="1"/>
  <c r="C15" i="54"/>
  <c r="C73" i="50"/>
  <c r="D11" i="54" s="1"/>
  <c r="C75" i="50"/>
  <c r="D13" i="54" s="1"/>
  <c r="C11" i="54" l="1"/>
  <c r="B81" i="50"/>
  <c r="C19" i="54" s="1"/>
  <c r="B18" i="54" l="1"/>
  <c r="C18" i="54"/>
  <c r="E8" i="53"/>
  <c r="D8" i="53" s="1"/>
  <c r="B3" i="53"/>
  <c r="F56" i="50" l="1"/>
  <c r="B58" i="50" s="1"/>
  <c r="D56" i="50"/>
  <c r="B57" i="50" s="1"/>
  <c r="G22" i="50"/>
  <c r="I23" i="50"/>
  <c r="H23" i="50"/>
  <c r="G23" i="50"/>
  <c r="A27" i="53" l="1"/>
  <c r="E71" i="53"/>
  <c r="E70" i="53"/>
  <c r="D70" i="53" s="1"/>
  <c r="N1" i="51"/>
  <c r="J2" i="51" s="1"/>
  <c r="E7" i="53" l="1"/>
  <c r="D7" i="53" s="1"/>
  <c r="D6" i="53"/>
  <c r="D68" i="53"/>
  <c r="E69" i="53"/>
  <c r="D69" i="53" s="1"/>
  <c r="B31" i="50"/>
  <c r="B27" i="50"/>
  <c r="B26" i="50"/>
  <c r="B25" i="50"/>
  <c r="D9" i="53" l="1"/>
  <c r="D71" i="53"/>
  <c r="N4" i="51"/>
  <c r="O4" i="51" s="1"/>
  <c r="N2" i="51"/>
  <c r="J3" i="51" s="1"/>
  <c r="J1" i="51"/>
  <c r="J6" i="51" l="1"/>
  <c r="E10" i="51" s="1"/>
  <c r="E11" i="51" l="1"/>
  <c r="E9" i="51"/>
  <c r="E8" i="51"/>
  <c r="F45" i="49"/>
  <c r="F43" i="49"/>
  <c r="E29" i="49" l="1"/>
  <c r="B18" i="50" l="1"/>
  <c r="B17" i="50"/>
  <c r="D18" i="50" l="1"/>
  <c r="C23" i="50"/>
  <c r="B23" i="50"/>
  <c r="D23" i="50"/>
  <c r="C17" i="50"/>
  <c r="D22" i="50"/>
  <c r="B22" i="50"/>
  <c r="C22" i="50"/>
  <c r="D17" i="50"/>
  <c r="E17" i="50" s="1"/>
  <c r="E22" i="49" s="1"/>
  <c r="B20" i="50"/>
  <c r="C18" i="50"/>
  <c r="E18" i="50" l="1"/>
  <c r="B19" i="50" s="1"/>
  <c r="E26" i="49" s="1"/>
</calcChain>
</file>

<file path=xl/sharedStrings.xml><?xml version="1.0" encoding="utf-8"?>
<sst xmlns="http://schemas.openxmlformats.org/spreadsheetml/2006/main" count="495" uniqueCount="335">
  <si>
    <t>25ミリ</t>
    <phoneticPr fontId="38"/>
  </si>
  <si>
    <t xml:space="preserve">
（商品情報等宣伝部分）</t>
    <phoneticPr fontId="38"/>
  </si>
  <si>
    <t>2ミリ</t>
    <phoneticPr fontId="38"/>
  </si>
  <si>
    <t>6ミリ</t>
    <phoneticPr fontId="38"/>
  </si>
  <si>
    <t>4ミリ</t>
    <phoneticPr fontId="38"/>
  </si>
  <si>
    <t>6.5ミリ</t>
    <phoneticPr fontId="38"/>
  </si>
  <si>
    <t>12ミリ</t>
    <phoneticPr fontId="3"/>
  </si>
  <si>
    <t>0.7ミリ</t>
    <phoneticPr fontId="3"/>
  </si>
  <si>
    <t>4ミリ</t>
    <phoneticPr fontId="3"/>
  </si>
  <si>
    <t>7ミリ</t>
    <phoneticPr fontId="3"/>
  </si>
  <si>
    <t>8ミリ</t>
    <phoneticPr fontId="3"/>
  </si>
  <si>
    <t>3ミリ</t>
    <phoneticPr fontId="3"/>
  </si>
  <si>
    <t>5ミリ</t>
    <phoneticPr fontId="3"/>
  </si>
  <si>
    <t>10ミリ</t>
    <phoneticPr fontId="3"/>
  </si>
  <si>
    <t>ふるさと小包チラシイメージ作成ツール</t>
    <rPh sb="4" eb="6">
      <t>コヅツミ</t>
    </rPh>
    <rPh sb="13" eb="15">
      <t>サクセイ</t>
    </rPh>
    <phoneticPr fontId="38"/>
  </si>
  <si>
    <t>下記1～13の基本情報を入力します。直接入力またはリストから選択してください。（＊はリスト入力です。）</t>
    <rPh sb="0" eb="2">
      <t>カキ</t>
    </rPh>
    <rPh sb="7" eb="9">
      <t>キホン</t>
    </rPh>
    <rPh sb="9" eb="11">
      <t>ジョウホウ</t>
    </rPh>
    <rPh sb="12" eb="14">
      <t>ニュウリョク</t>
    </rPh>
    <rPh sb="18" eb="20">
      <t>チョクセツ</t>
    </rPh>
    <rPh sb="20" eb="22">
      <t>ニュウリョク</t>
    </rPh>
    <rPh sb="30" eb="32">
      <t>センタク</t>
    </rPh>
    <rPh sb="45" eb="47">
      <t>ニュウリョク</t>
    </rPh>
    <phoneticPr fontId="38"/>
  </si>
  <si>
    <t>商品提供者</t>
    <rPh sb="0" eb="2">
      <t>ショウヒン</t>
    </rPh>
    <rPh sb="2" eb="4">
      <t>テイキョウ</t>
    </rPh>
    <rPh sb="4" eb="5">
      <t>シャ</t>
    </rPh>
    <phoneticPr fontId="38"/>
  </si>
  <si>
    <t>※チラシに掲載する商品提供者名を入力してください。</t>
    <rPh sb="5" eb="7">
      <t>ケイサイ</t>
    </rPh>
    <rPh sb="9" eb="11">
      <t>ショウヒン</t>
    </rPh>
    <rPh sb="11" eb="13">
      <t>テイキョウ</t>
    </rPh>
    <rPh sb="13" eb="14">
      <t>シャ</t>
    </rPh>
    <rPh sb="14" eb="15">
      <t>メイ</t>
    </rPh>
    <rPh sb="16" eb="18">
      <t>ニュウリョク</t>
    </rPh>
    <phoneticPr fontId="38"/>
  </si>
  <si>
    <t>商品提供者の電話番号</t>
    <rPh sb="0" eb="2">
      <t>ショウヒン</t>
    </rPh>
    <rPh sb="2" eb="4">
      <t>テイキョウ</t>
    </rPh>
    <rPh sb="4" eb="5">
      <t>シャ</t>
    </rPh>
    <rPh sb="6" eb="8">
      <t>デンワ</t>
    </rPh>
    <rPh sb="8" eb="10">
      <t>バンゴウ</t>
    </rPh>
    <phoneticPr fontId="38"/>
  </si>
  <si>
    <t>※商品に関するお問合せ先の電話番号で、固定電話としてください。（フリーダイヤル可）</t>
    <rPh sb="1" eb="3">
      <t>ショウヒン</t>
    </rPh>
    <rPh sb="4" eb="5">
      <t>カン</t>
    </rPh>
    <rPh sb="8" eb="10">
      <t>トイアワ</t>
    </rPh>
    <rPh sb="11" eb="12">
      <t>サキ</t>
    </rPh>
    <rPh sb="13" eb="15">
      <t>デンワ</t>
    </rPh>
    <rPh sb="15" eb="17">
      <t>バンゴウ</t>
    </rPh>
    <phoneticPr fontId="38"/>
  </si>
  <si>
    <t>商品提供者の所在エリア</t>
    <rPh sb="0" eb="2">
      <t>ショウヒン</t>
    </rPh>
    <rPh sb="2" eb="4">
      <t>テイキョウ</t>
    </rPh>
    <rPh sb="4" eb="5">
      <t>シャ</t>
    </rPh>
    <rPh sb="6" eb="8">
      <t>ショザイ</t>
    </rPh>
    <phoneticPr fontId="38"/>
  </si>
  <si>
    <t>＊</t>
    <phoneticPr fontId="38"/>
  </si>
  <si>
    <t>※表示されるリストから選択してください。</t>
    <rPh sb="1" eb="3">
      <t>ヒョウジ</t>
    </rPh>
    <rPh sb="11" eb="13">
      <t>センタク</t>
    </rPh>
    <phoneticPr fontId="38"/>
  </si>
  <si>
    <t>印刷面選択</t>
    <rPh sb="0" eb="2">
      <t>インサツ</t>
    </rPh>
    <rPh sb="2" eb="3">
      <t>メン</t>
    </rPh>
    <rPh sb="3" eb="5">
      <t>センタク</t>
    </rPh>
    <phoneticPr fontId="38"/>
  </si>
  <si>
    <t>※表示されるリストから両面又は片面を選択してください。</t>
    <rPh sb="1" eb="3">
      <t>ヒョウジ</t>
    </rPh>
    <rPh sb="11" eb="13">
      <t>リョウメン</t>
    </rPh>
    <rPh sb="13" eb="14">
      <t>マタ</t>
    </rPh>
    <rPh sb="15" eb="17">
      <t>カタメン</t>
    </rPh>
    <rPh sb="18" eb="20">
      <t>センタク</t>
    </rPh>
    <phoneticPr fontId="38"/>
  </si>
  <si>
    <t>チラシのお申込み期間</t>
    <rPh sb="5" eb="7">
      <t>モウシコミ</t>
    </rPh>
    <rPh sb="8" eb="10">
      <t>キカン</t>
    </rPh>
    <phoneticPr fontId="38"/>
  </si>
  <si>
    <t>開始日</t>
    <rPh sb="0" eb="3">
      <t>カイシビ</t>
    </rPh>
    <phoneticPr fontId="38"/>
  </si>
  <si>
    <t>※西暦の年月日を「／」区切りで入力してください。曜日は自動表示です。</t>
    <rPh sb="1" eb="3">
      <t>セイレキ</t>
    </rPh>
    <rPh sb="4" eb="7">
      <t>ネンガッピ</t>
    </rPh>
    <rPh sb="11" eb="13">
      <t>クギ</t>
    </rPh>
    <rPh sb="15" eb="17">
      <t>ニュウリョク</t>
    </rPh>
    <rPh sb="24" eb="26">
      <t>ヨウビ</t>
    </rPh>
    <rPh sb="27" eb="29">
      <t>ジドウ</t>
    </rPh>
    <rPh sb="29" eb="31">
      <t>ヒョウジ</t>
    </rPh>
    <phoneticPr fontId="38"/>
  </si>
  <si>
    <t>～</t>
    <phoneticPr fontId="38"/>
  </si>
  <si>
    <t>最終日</t>
    <rPh sb="0" eb="3">
      <t>サイシュウビ</t>
    </rPh>
    <phoneticPr fontId="38"/>
  </si>
  <si>
    <t>商品の発送開始日</t>
    <rPh sb="0" eb="2">
      <t>ショウヒン</t>
    </rPh>
    <rPh sb="3" eb="5">
      <t>ハッソウ</t>
    </rPh>
    <rPh sb="5" eb="8">
      <t>カイシビ</t>
    </rPh>
    <phoneticPr fontId="38"/>
  </si>
  <si>
    <t>商品ごとのお申込み期間、発送開始日</t>
    <rPh sb="0" eb="2">
      <t>ショウヒン</t>
    </rPh>
    <rPh sb="6" eb="8">
      <t>モウシコ</t>
    </rPh>
    <rPh sb="9" eb="11">
      <t>キカン</t>
    </rPh>
    <rPh sb="12" eb="14">
      <t>ハッソウ</t>
    </rPh>
    <rPh sb="14" eb="17">
      <t>カイシビ</t>
    </rPh>
    <phoneticPr fontId="38"/>
  </si>
  <si>
    <t>※商品によりお申込み期間又は発送開始日が違う場合が「ある」か「ない」かを、リストから選択してください。</t>
    <rPh sb="1" eb="3">
      <t>ショウヒン</t>
    </rPh>
    <rPh sb="7" eb="9">
      <t>モウシコ</t>
    </rPh>
    <rPh sb="10" eb="12">
      <t>キカン</t>
    </rPh>
    <rPh sb="12" eb="13">
      <t>マタ</t>
    </rPh>
    <rPh sb="14" eb="16">
      <t>ハッソウ</t>
    </rPh>
    <rPh sb="16" eb="19">
      <t>カイシビ</t>
    </rPh>
    <rPh sb="20" eb="21">
      <t>チガ</t>
    </rPh>
    <rPh sb="22" eb="24">
      <t>バアイ</t>
    </rPh>
    <rPh sb="42" eb="44">
      <t>センタク</t>
    </rPh>
    <phoneticPr fontId="38"/>
  </si>
  <si>
    <t>商品の最終発送日</t>
    <rPh sb="0" eb="2">
      <t>ショウヒン</t>
    </rPh>
    <rPh sb="3" eb="5">
      <t>サイシュウ</t>
    </rPh>
    <rPh sb="5" eb="7">
      <t>ハッソウ</t>
    </rPh>
    <rPh sb="7" eb="8">
      <t>ビ</t>
    </rPh>
    <phoneticPr fontId="38"/>
  </si>
  <si>
    <t>※チラシのお申込み最終日から１週間以上余裕を持たせてください。</t>
    <rPh sb="6" eb="8">
      <t>モウシコ</t>
    </rPh>
    <rPh sb="9" eb="12">
      <t>サイシュウビ</t>
    </rPh>
    <rPh sb="15" eb="17">
      <t>シュウカン</t>
    </rPh>
    <rPh sb="17" eb="19">
      <t>イジョウ</t>
    </rPh>
    <rPh sb="19" eb="21">
      <t>ヨユウ</t>
    </rPh>
    <rPh sb="22" eb="23">
      <t>モ</t>
    </rPh>
    <phoneticPr fontId="38"/>
  </si>
  <si>
    <t>出荷停止期間</t>
    <rPh sb="0" eb="2">
      <t>シュッカ</t>
    </rPh>
    <rPh sb="2" eb="4">
      <t>テイシ</t>
    </rPh>
    <rPh sb="4" eb="6">
      <t>キカン</t>
    </rPh>
    <phoneticPr fontId="38"/>
  </si>
  <si>
    <t>※年末年始、お盆等商品を出荷できない期間があれば
　 ご記入ください。</t>
    <phoneticPr fontId="38"/>
  </si>
  <si>
    <t>のし紙、配達希望日対応</t>
    <rPh sb="2" eb="3">
      <t>カミ</t>
    </rPh>
    <rPh sb="4" eb="6">
      <t>ハイタツ</t>
    </rPh>
    <rPh sb="6" eb="9">
      <t>キボウビ</t>
    </rPh>
    <rPh sb="9" eb="11">
      <t>タイオウ</t>
    </rPh>
    <phoneticPr fontId="38"/>
  </si>
  <si>
    <t>※「のし紙」及び「配達希望日」の対応ができるかどうかを
　 それぞれリストの「可」「不可」から選択してください。</t>
    <rPh sb="4" eb="5">
      <t>カミ</t>
    </rPh>
    <rPh sb="6" eb="7">
      <t>オヨ</t>
    </rPh>
    <rPh sb="9" eb="11">
      <t>ハイタツ</t>
    </rPh>
    <rPh sb="11" eb="14">
      <t>キボウビ</t>
    </rPh>
    <rPh sb="16" eb="18">
      <t>タイオウ</t>
    </rPh>
    <rPh sb="39" eb="40">
      <t>カ</t>
    </rPh>
    <rPh sb="42" eb="44">
      <t>フカ</t>
    </rPh>
    <rPh sb="47" eb="49">
      <t>センタク</t>
    </rPh>
    <phoneticPr fontId="38"/>
  </si>
  <si>
    <t>生鮮食品の天候による注意書き</t>
    <rPh sb="0" eb="2">
      <t>セイセン</t>
    </rPh>
    <rPh sb="2" eb="4">
      <t>ショクヒン</t>
    </rPh>
    <rPh sb="5" eb="7">
      <t>テンコウ</t>
    </rPh>
    <rPh sb="10" eb="13">
      <t>チュウイガ</t>
    </rPh>
    <phoneticPr fontId="38"/>
  </si>
  <si>
    <t>※野菜、果物、魚介類等の生鮮食品で天候により収穫時期が前後する場合に注意書きを表示するか否かを選択してください。</t>
    <rPh sb="1" eb="3">
      <t>ヤサイ</t>
    </rPh>
    <rPh sb="4" eb="6">
      <t>クダモノ</t>
    </rPh>
    <rPh sb="7" eb="10">
      <t>ギョカイルイ</t>
    </rPh>
    <rPh sb="10" eb="11">
      <t>トウ</t>
    </rPh>
    <rPh sb="12" eb="14">
      <t>セイセン</t>
    </rPh>
    <rPh sb="14" eb="16">
      <t>ショクヒン</t>
    </rPh>
    <phoneticPr fontId="38"/>
  </si>
  <si>
    <t>北海道</t>
  </si>
  <si>
    <t>0120-232-058</t>
    <phoneticPr fontId="38"/>
  </si>
  <si>
    <t>東北</t>
    <rPh sb="0" eb="2">
      <t>トウホク</t>
    </rPh>
    <phoneticPr fontId="54"/>
  </si>
  <si>
    <t>0120-172-803</t>
    <phoneticPr fontId="38"/>
  </si>
  <si>
    <t>東京</t>
    <rPh sb="0" eb="2">
      <t>トウキョウ</t>
    </rPh>
    <phoneticPr fontId="54"/>
  </si>
  <si>
    <t>0120-370-582</t>
    <phoneticPr fontId="38"/>
  </si>
  <si>
    <t>関東</t>
    <rPh sb="0" eb="2">
      <t>カントウ</t>
    </rPh>
    <phoneticPr fontId="54"/>
  </si>
  <si>
    <t>南関東</t>
    <rPh sb="0" eb="1">
      <t>ミナミ</t>
    </rPh>
    <rPh sb="1" eb="3">
      <t>カントウ</t>
    </rPh>
    <phoneticPr fontId="54"/>
  </si>
  <si>
    <t>信越</t>
    <rPh sb="0" eb="2">
      <t>シンエツ</t>
    </rPh>
    <phoneticPr fontId="54"/>
  </si>
  <si>
    <t>0120-231-057</t>
    <phoneticPr fontId="38"/>
  </si>
  <si>
    <t>北陸</t>
    <rPh sb="0" eb="2">
      <t>ホクリク</t>
    </rPh>
    <phoneticPr fontId="54"/>
  </si>
  <si>
    <t>0120-523-105</t>
    <phoneticPr fontId="38"/>
  </si>
  <si>
    <t>東海</t>
    <rPh sb="0" eb="2">
      <t>トウカイ</t>
    </rPh>
    <phoneticPr fontId="54"/>
  </si>
  <si>
    <t>0120-568-203</t>
    <phoneticPr fontId="38"/>
  </si>
  <si>
    <t>近畿</t>
    <rPh sb="0" eb="2">
      <t>キンキ</t>
    </rPh>
    <phoneticPr fontId="54"/>
  </si>
  <si>
    <t>0120-612-735</t>
    <phoneticPr fontId="38"/>
  </si>
  <si>
    <t>中国</t>
    <rPh sb="0" eb="2">
      <t>チュウゴク</t>
    </rPh>
    <phoneticPr fontId="54"/>
  </si>
  <si>
    <t>0120-671-352</t>
    <phoneticPr fontId="38"/>
  </si>
  <si>
    <t>四国</t>
    <rPh sb="0" eb="2">
      <t>シコク</t>
    </rPh>
    <phoneticPr fontId="54"/>
  </si>
  <si>
    <t>0120-559-915</t>
    <phoneticPr fontId="38"/>
  </si>
  <si>
    <t>九州</t>
    <rPh sb="0" eb="2">
      <t>キュウシュウ</t>
    </rPh>
    <phoneticPr fontId="54"/>
  </si>
  <si>
    <t>0120-822-310</t>
    <phoneticPr fontId="38"/>
  </si>
  <si>
    <t>沖縄</t>
    <rPh sb="0" eb="2">
      <t>オキナワ</t>
    </rPh>
    <phoneticPr fontId="54"/>
  </si>
  <si>
    <t>0120-098-691</t>
    <phoneticPr fontId="38"/>
  </si>
  <si>
    <t>3　商品提供者の所在エリア</t>
    <phoneticPr fontId="3"/>
  </si>
  <si>
    <t>土</t>
  </si>
  <si>
    <t>元日</t>
  </si>
  <si>
    <t>日</t>
  </si>
  <si>
    <t>年始</t>
    <rPh sb="0" eb="2">
      <t>ネンシ</t>
    </rPh>
    <phoneticPr fontId="38"/>
  </si>
  <si>
    <t>月</t>
  </si>
  <si>
    <t>成人の日</t>
  </si>
  <si>
    <t>金</t>
  </si>
  <si>
    <t>建国記念の日</t>
  </si>
  <si>
    <t>水</t>
  </si>
  <si>
    <t>天皇誕生日</t>
  </si>
  <si>
    <t>春分の日</t>
  </si>
  <si>
    <t>昭和の日</t>
  </si>
  <si>
    <t>火</t>
  </si>
  <si>
    <t>憲法記念日</t>
  </si>
  <si>
    <t>みどりの日</t>
  </si>
  <si>
    <t>木</t>
  </si>
  <si>
    <t>こどもの日</t>
  </si>
  <si>
    <t>海の日</t>
  </si>
  <si>
    <t>山の日</t>
  </si>
  <si>
    <t>敬老の日</t>
  </si>
  <si>
    <t>秋分の日</t>
  </si>
  <si>
    <t>体育の日</t>
  </si>
  <si>
    <t>文化の日</t>
  </si>
  <si>
    <t>勤労感謝の日</t>
  </si>
  <si>
    <t>年末</t>
    <rPh sb="0" eb="2">
      <t>ネンマツ</t>
    </rPh>
    <phoneticPr fontId="38"/>
  </si>
  <si>
    <t>振替休日</t>
  </si>
  <si>
    <t>月</t>
    <phoneticPr fontId="3"/>
  </si>
  <si>
    <t>火</t>
    <phoneticPr fontId="3"/>
  </si>
  <si>
    <t>年始</t>
    <rPh sb="0" eb="2">
      <t>ネンシ</t>
    </rPh>
    <phoneticPr fontId="3"/>
  </si>
  <si>
    <t>水</t>
    <phoneticPr fontId="3"/>
  </si>
  <si>
    <t>金</t>
    <phoneticPr fontId="3"/>
  </si>
  <si>
    <t>土</t>
    <phoneticPr fontId="3"/>
  </si>
  <si>
    <t>日</t>
    <phoneticPr fontId="3"/>
  </si>
  <si>
    <t>振替休日</t>
    <phoneticPr fontId="3"/>
  </si>
  <si>
    <t>※生鮮品のみ設定可能。お申込み開始日から45日以内でご記入ください。</t>
    <rPh sb="1" eb="4">
      <t>セイセンヒン</t>
    </rPh>
    <rPh sb="6" eb="8">
      <t>セッテイ</t>
    </rPh>
    <rPh sb="8" eb="10">
      <t>カノウ</t>
    </rPh>
    <rPh sb="12" eb="14">
      <t>モウシコ</t>
    </rPh>
    <rPh sb="15" eb="18">
      <t>カイシビ</t>
    </rPh>
    <rPh sb="22" eb="23">
      <t>ニチ</t>
    </rPh>
    <rPh sb="23" eb="25">
      <t>イナイ</t>
    </rPh>
    <rPh sb="27" eb="29">
      <t>キニュウ</t>
    </rPh>
    <phoneticPr fontId="38"/>
  </si>
  <si>
    <t xml:space="preserve">   なお、お申込み開始日から1週間以内は記入を要しません。</t>
    <phoneticPr fontId="38"/>
  </si>
  <si>
    <t>※土、日、祝休日を除く平日としてください。
※お申込み期間は1ヵ月以上、最長で1年です。
　（原則、年度またぎはできません。）</t>
    <rPh sb="1" eb="2">
      <t>ド</t>
    </rPh>
    <rPh sb="3" eb="4">
      <t>ニチ</t>
    </rPh>
    <rPh sb="5" eb="6">
      <t>シュク</t>
    </rPh>
    <rPh sb="6" eb="8">
      <t>キュウジツ</t>
    </rPh>
    <rPh sb="9" eb="10">
      <t>ノゾ</t>
    </rPh>
    <rPh sb="11" eb="13">
      <t>ヘイジツ</t>
    </rPh>
    <rPh sb="24" eb="26">
      <t>モウシコ</t>
    </rPh>
    <rPh sb="27" eb="29">
      <t>キカン</t>
    </rPh>
    <rPh sb="32" eb="33">
      <t>ゲツ</t>
    </rPh>
    <rPh sb="33" eb="35">
      <t>イジョウ</t>
    </rPh>
    <rPh sb="36" eb="38">
      <t>サイチョウ</t>
    </rPh>
    <rPh sb="40" eb="41">
      <t>ネン</t>
    </rPh>
    <rPh sb="47" eb="49">
      <t>ゲンソク</t>
    </rPh>
    <rPh sb="50" eb="52">
      <t>ネンド</t>
    </rPh>
    <phoneticPr fontId="38"/>
  </si>
  <si>
    <t>5　チラシのお申込み期間</t>
    <rPh sb="7" eb="9">
      <t>モウシコミ</t>
    </rPh>
    <rPh sb="10" eb="12">
      <t>キカン</t>
    </rPh>
    <phoneticPr fontId="38"/>
  </si>
  <si>
    <t>チラシのタイプ</t>
    <phoneticPr fontId="38"/>
  </si>
  <si>
    <t>※表示されるリストから物流タイプ又は地域タイプを選択してください。</t>
    <rPh sb="1" eb="3">
      <t>ヒョウジ</t>
    </rPh>
    <rPh sb="11" eb="13">
      <t>ブツリュウ</t>
    </rPh>
    <rPh sb="16" eb="17">
      <t>マタ</t>
    </rPh>
    <rPh sb="18" eb="20">
      <t>チイキ</t>
    </rPh>
    <rPh sb="24" eb="26">
      <t>センタク</t>
    </rPh>
    <phoneticPr fontId="38"/>
  </si>
  <si>
    <r>
      <t xml:space="preserve">◎このツールはふるさと小包チラシに初めて参入される方のために印刷原稿の基となるイメージを作成するツールです。ロゴ・文字のサイズ、表示位置等は若干相違する場合もありますので、
　 正確なサイズ、位置等については別シート（基本的ゲラ見本）にて確認してください。
</t>
    </r>
    <r>
      <rPr>
        <sz val="14"/>
        <color rgb="FFFF0000"/>
        <rFont val="ＭＳ Ｐゴシック"/>
        <family val="3"/>
        <charset val="128"/>
        <scheme val="minor"/>
      </rPr>
      <t>※作成いただいたゲラを郵便局物販サービスにて校正します。追加で指示が入る場合がありますのでご了承ください。</t>
    </r>
    <r>
      <rPr>
        <sz val="14"/>
        <rFont val="ＭＳ Ｐゴシック"/>
        <family val="3"/>
        <charset val="128"/>
        <scheme val="minor"/>
      </rPr>
      <t xml:space="preserve">
○基本情報入力シートの入力欄に必要事項を入力または選択することでチラシの基本イメージが出来上がります。</t>
    </r>
    <rPh sb="11" eb="13">
      <t>コヅツミ</t>
    </rPh>
    <rPh sb="17" eb="18">
      <t>ハジ</t>
    </rPh>
    <rPh sb="20" eb="22">
      <t>サンニュウ</t>
    </rPh>
    <rPh sb="25" eb="26">
      <t>カタ</t>
    </rPh>
    <rPh sb="30" eb="32">
      <t>インサツ</t>
    </rPh>
    <rPh sb="32" eb="34">
      <t>ゲンコウ</t>
    </rPh>
    <rPh sb="35" eb="36">
      <t>モト</t>
    </rPh>
    <rPh sb="44" eb="46">
      <t>サクセイ</t>
    </rPh>
    <phoneticPr fontId="38"/>
  </si>
  <si>
    <r>
      <t>のし紙</t>
    </r>
    <r>
      <rPr>
        <b/>
        <sz val="14"/>
        <rFont val="ＭＳ Ｐゴシック"/>
        <family val="3"/>
        <charset val="128"/>
        <scheme val="minor"/>
      </rPr>
      <t>＊</t>
    </r>
    <rPh sb="2" eb="3">
      <t>カミ</t>
    </rPh>
    <phoneticPr fontId="38"/>
  </si>
  <si>
    <r>
      <t>配達希望日</t>
    </r>
    <r>
      <rPr>
        <b/>
        <sz val="14"/>
        <rFont val="ＭＳ Ｐゴシック"/>
        <family val="3"/>
        <charset val="128"/>
        <scheme val="minor"/>
      </rPr>
      <t>＊</t>
    </r>
    <rPh sb="0" eb="2">
      <t>ハイタツ</t>
    </rPh>
    <rPh sb="2" eb="5">
      <t>キボウビ</t>
    </rPh>
    <phoneticPr fontId="38"/>
  </si>
  <si>
    <t>注意文言</t>
    <rPh sb="0" eb="2">
      <t>チュウイ</t>
    </rPh>
    <rPh sb="2" eb="4">
      <t>モンゴン</t>
    </rPh>
    <phoneticPr fontId="3"/>
  </si>
  <si>
    <t>天候</t>
    <rPh sb="0" eb="2">
      <t>テンコウ</t>
    </rPh>
    <phoneticPr fontId="3"/>
  </si>
  <si>
    <t>のし・配達希望日不可</t>
    <rPh sb="3" eb="5">
      <t>ハイタツ</t>
    </rPh>
    <rPh sb="5" eb="8">
      <t>キボウビ</t>
    </rPh>
    <rPh sb="8" eb="10">
      <t>フカ</t>
    </rPh>
    <phoneticPr fontId="3"/>
  </si>
  <si>
    <t>のし不可</t>
    <rPh sb="2" eb="4">
      <t>フカ</t>
    </rPh>
    <phoneticPr fontId="3"/>
  </si>
  <si>
    <t>配達希望日不可</t>
    <rPh sb="0" eb="2">
      <t>ハイタツ</t>
    </rPh>
    <rPh sb="2" eb="5">
      <t>キボウビ</t>
    </rPh>
    <rPh sb="5" eb="7">
      <t>フカ</t>
    </rPh>
    <phoneticPr fontId="3"/>
  </si>
  <si>
    <t>お申込み期間・発送開始日商品ごと相違</t>
    <rPh sb="1" eb="3">
      <t>モウシコ</t>
    </rPh>
    <rPh sb="4" eb="6">
      <t>キカン</t>
    </rPh>
    <rPh sb="7" eb="9">
      <t>ハッソウ</t>
    </rPh>
    <rPh sb="9" eb="11">
      <t>カイシ</t>
    </rPh>
    <rPh sb="11" eb="12">
      <t>ビ</t>
    </rPh>
    <rPh sb="12" eb="14">
      <t>ショウヒン</t>
    </rPh>
    <rPh sb="16" eb="18">
      <t>ソウイ</t>
    </rPh>
    <phoneticPr fontId="3"/>
  </si>
  <si>
    <t>発送開始日</t>
    <rPh sb="0" eb="2">
      <t>ハッソウ</t>
    </rPh>
    <rPh sb="2" eb="4">
      <t>カイシ</t>
    </rPh>
    <rPh sb="4" eb="5">
      <t>ビ</t>
    </rPh>
    <phoneticPr fontId="3"/>
  </si>
  <si>
    <t>年内配達締切日</t>
    <rPh sb="0" eb="2">
      <t>ネンナイ</t>
    </rPh>
    <rPh sb="2" eb="4">
      <t>ハイタツ</t>
    </rPh>
    <rPh sb="4" eb="7">
      <t>シメキリビ</t>
    </rPh>
    <phoneticPr fontId="38"/>
  </si>
  <si>
    <t>発送開始日</t>
    <rPh sb="0" eb="2">
      <t>ハッソウ</t>
    </rPh>
    <rPh sb="2" eb="5">
      <t>カイシビ</t>
    </rPh>
    <phoneticPr fontId="38"/>
  </si>
  <si>
    <t>発送最終日</t>
    <rPh sb="0" eb="2">
      <t>ハッソウ</t>
    </rPh>
    <rPh sb="2" eb="5">
      <t>サイシュウビ</t>
    </rPh>
    <phoneticPr fontId="38"/>
  </si>
  <si>
    <t>年度</t>
    <rPh sb="0" eb="2">
      <t>ネンド</t>
    </rPh>
    <phoneticPr fontId="38"/>
  </si>
  <si>
    <t>年内配達の発送期限</t>
    <rPh sb="0" eb="2">
      <t>ネンナイ</t>
    </rPh>
    <rPh sb="2" eb="4">
      <t>ハイタツ</t>
    </rPh>
    <rPh sb="5" eb="7">
      <t>ハッソウ</t>
    </rPh>
    <rPh sb="7" eb="9">
      <t>キゲン</t>
    </rPh>
    <phoneticPr fontId="38"/>
  </si>
  <si>
    <t>年始の発送開始</t>
    <rPh sb="0" eb="2">
      <t>ネンシ</t>
    </rPh>
    <rPh sb="3" eb="5">
      <t>ハッソウ</t>
    </rPh>
    <rPh sb="5" eb="7">
      <t>カイシ</t>
    </rPh>
    <phoneticPr fontId="38"/>
  </si>
  <si>
    <t>年内届け注意文言↓</t>
    <rPh sb="0" eb="2">
      <t>ネンナイ</t>
    </rPh>
    <rPh sb="2" eb="3">
      <t>トドケ</t>
    </rPh>
    <rPh sb="4" eb="6">
      <t>チュウイ</t>
    </rPh>
    <rPh sb="6" eb="8">
      <t>モンゴン</t>
    </rPh>
    <phoneticPr fontId="3"/>
  </si>
  <si>
    <t>ご案内</t>
    <rPh sb="1" eb="3">
      <t>アンナイ</t>
    </rPh>
    <phoneticPr fontId="38"/>
  </si>
  <si>
    <t>特定商取引法に関する表記</t>
    <phoneticPr fontId="38"/>
  </si>
  <si>
    <t>　商品お届けまで申込書（お客様控え用・ご契約の内容）と一緒に大切に保管してください。</t>
    <phoneticPr fontId="38"/>
  </si>
  <si>
    <t>タイプ</t>
    <phoneticPr fontId="3"/>
  </si>
  <si>
    <t>配達希望日：可／発送開始日：無／出荷停止期間：無</t>
    <rPh sb="0" eb="2">
      <t>ハイタツ</t>
    </rPh>
    <rPh sb="2" eb="5">
      <t>キボウビ</t>
    </rPh>
    <rPh sb="6" eb="7">
      <t>カ</t>
    </rPh>
    <rPh sb="8" eb="10">
      <t>ハッソウ</t>
    </rPh>
    <rPh sb="10" eb="12">
      <t>カイシ</t>
    </rPh>
    <rPh sb="12" eb="13">
      <t>ビ</t>
    </rPh>
    <rPh sb="14" eb="15">
      <t>ナ</t>
    </rPh>
    <rPh sb="16" eb="18">
      <t>シュッカ</t>
    </rPh>
    <rPh sb="18" eb="20">
      <t>テイシ</t>
    </rPh>
    <rPh sb="20" eb="22">
      <t>キカン</t>
    </rPh>
    <rPh sb="23" eb="24">
      <t>ナ</t>
    </rPh>
    <phoneticPr fontId="3"/>
  </si>
  <si>
    <t>配達希望日：不可／発送開始日：有</t>
    <rPh sb="0" eb="2">
      <t>ハイタツ</t>
    </rPh>
    <rPh sb="2" eb="5">
      <t>キボウビ</t>
    </rPh>
    <rPh sb="6" eb="8">
      <t>フカ</t>
    </rPh>
    <rPh sb="9" eb="11">
      <t>ハッソウ</t>
    </rPh>
    <rPh sb="11" eb="13">
      <t>カイシ</t>
    </rPh>
    <rPh sb="13" eb="14">
      <t>ビ</t>
    </rPh>
    <rPh sb="15" eb="16">
      <t>アリ</t>
    </rPh>
    <phoneticPr fontId="3"/>
  </si>
  <si>
    <t>配達希望日：不可／発送開始日：無</t>
    <rPh sb="0" eb="2">
      <t>ハイタツ</t>
    </rPh>
    <rPh sb="2" eb="5">
      <t>キボウビ</t>
    </rPh>
    <rPh sb="6" eb="8">
      <t>フカ</t>
    </rPh>
    <rPh sb="9" eb="11">
      <t>ハッソウ</t>
    </rPh>
    <rPh sb="11" eb="13">
      <t>カイシ</t>
    </rPh>
    <rPh sb="13" eb="14">
      <t>ビ</t>
    </rPh>
    <rPh sb="15" eb="16">
      <t>ナ</t>
    </rPh>
    <phoneticPr fontId="3"/>
  </si>
  <si>
    <t>配達希望日：可／発送開始日：有／出荷停止期間：無</t>
    <rPh sb="0" eb="2">
      <t>ハイタツ</t>
    </rPh>
    <rPh sb="2" eb="5">
      <t>キボウビ</t>
    </rPh>
    <rPh sb="6" eb="7">
      <t>カ</t>
    </rPh>
    <rPh sb="8" eb="10">
      <t>ハッソウ</t>
    </rPh>
    <rPh sb="10" eb="12">
      <t>カイシ</t>
    </rPh>
    <rPh sb="12" eb="13">
      <t>ビ</t>
    </rPh>
    <rPh sb="14" eb="15">
      <t>アリ</t>
    </rPh>
    <rPh sb="16" eb="18">
      <t>シュッカ</t>
    </rPh>
    <rPh sb="18" eb="20">
      <t>テイシ</t>
    </rPh>
    <rPh sb="20" eb="22">
      <t>キカン</t>
    </rPh>
    <rPh sb="23" eb="24">
      <t>ナ</t>
    </rPh>
    <phoneticPr fontId="3"/>
  </si>
  <si>
    <t>配達希望日：可／発送開始日：無／出荷停止期間：有</t>
    <rPh sb="0" eb="2">
      <t>ハイタツ</t>
    </rPh>
    <rPh sb="2" eb="5">
      <t>キボウビ</t>
    </rPh>
    <rPh sb="6" eb="7">
      <t>カ</t>
    </rPh>
    <rPh sb="8" eb="10">
      <t>ハッソウ</t>
    </rPh>
    <rPh sb="10" eb="12">
      <t>カイシ</t>
    </rPh>
    <rPh sb="12" eb="13">
      <t>ビ</t>
    </rPh>
    <rPh sb="14" eb="15">
      <t>ナ</t>
    </rPh>
    <rPh sb="16" eb="18">
      <t>シュッカ</t>
    </rPh>
    <rPh sb="18" eb="20">
      <t>テイシ</t>
    </rPh>
    <rPh sb="20" eb="22">
      <t>キカン</t>
    </rPh>
    <rPh sb="23" eb="24">
      <t>タモツ</t>
    </rPh>
    <phoneticPr fontId="3"/>
  </si>
  <si>
    <t>配達希望日：可／発送開始日：有／出荷停止期間：有</t>
    <rPh sb="0" eb="2">
      <t>ハイタツ</t>
    </rPh>
    <rPh sb="2" eb="5">
      <t>キボウビ</t>
    </rPh>
    <rPh sb="6" eb="7">
      <t>カ</t>
    </rPh>
    <rPh sb="8" eb="10">
      <t>ハッソウ</t>
    </rPh>
    <rPh sb="10" eb="12">
      <t>カイシ</t>
    </rPh>
    <rPh sb="12" eb="13">
      <t>ビ</t>
    </rPh>
    <rPh sb="14" eb="15">
      <t>アリ</t>
    </rPh>
    <rPh sb="16" eb="18">
      <t>シュッカ</t>
    </rPh>
    <rPh sb="18" eb="20">
      <t>テイシ</t>
    </rPh>
    <rPh sb="20" eb="22">
      <t>キカン</t>
    </rPh>
    <rPh sb="23" eb="24">
      <t>アリ</t>
    </rPh>
    <phoneticPr fontId="3"/>
  </si>
  <si>
    <t>販売者　表面に記載しています。</t>
  </si>
  <si>
    <t>配達希望日可</t>
    <rPh sb="0" eb="2">
      <t>ハイタツ</t>
    </rPh>
    <rPh sb="2" eb="5">
      <t>キボウビ</t>
    </rPh>
    <rPh sb="5" eb="6">
      <t>カ</t>
    </rPh>
    <phoneticPr fontId="38"/>
  </si>
  <si>
    <t>配達希望日受付期間</t>
    <rPh sb="0" eb="2">
      <t>ハイタツ</t>
    </rPh>
    <rPh sb="2" eb="5">
      <t>キボウビ</t>
    </rPh>
    <rPh sb="5" eb="7">
      <t>ウケツケ</t>
    </rPh>
    <rPh sb="7" eb="9">
      <t>キカン</t>
    </rPh>
    <phoneticPr fontId="3"/>
  </si>
  <si>
    <t>商品発送</t>
    <phoneticPr fontId="3"/>
  </si>
  <si>
    <t>出荷不可期間</t>
    <rPh sb="0" eb="2">
      <t>シュッカ</t>
    </rPh>
    <rPh sb="2" eb="4">
      <t>フカ</t>
    </rPh>
    <rPh sb="4" eb="6">
      <t>キカン</t>
    </rPh>
    <phoneticPr fontId="3"/>
  </si>
  <si>
    <t>ゆうパックでお届けします（冷蔵の場合は「チルドゆうパック」でお届けします。）。</t>
    <phoneticPr fontId="38"/>
  </si>
  <si>
    <t>商品の破損・汚損の場合を除き返品・交換には応じかねます。</t>
    <phoneticPr fontId="3"/>
  </si>
  <si>
    <t>ご連絡ください。</t>
    <phoneticPr fontId="3"/>
  </si>
  <si>
    <t>お申込み受付後のキャンセルは、原則お受けしておりません（クーリング・オフによる解約が可能な場合を除く。）。</t>
    <phoneticPr fontId="3"/>
  </si>
  <si>
    <t>ご了承ください。</t>
    <phoneticPr fontId="3"/>
  </si>
  <si>
    <t>のし不可のとき</t>
    <rPh sb="2" eb="4">
      <t>フカ</t>
    </rPh>
    <phoneticPr fontId="3"/>
  </si>
  <si>
    <t>●</t>
  </si>
  <si>
    <t>●</t>
    <phoneticPr fontId="3"/>
  </si>
  <si>
    <t>返品・交換・キャンセルについて</t>
    <phoneticPr fontId="3"/>
  </si>
  <si>
    <t>※</t>
    <phoneticPr fontId="3"/>
  </si>
  <si>
    <t>ご記入のない場合は、「配達時間帯希望なし」として発送させていただきます。</t>
    <phoneticPr fontId="3"/>
  </si>
  <si>
    <t>休業期間</t>
    <rPh sb="0" eb="2">
      <t>キュウギョウ</t>
    </rPh>
    <rPh sb="2" eb="4">
      <t>キカン</t>
    </rPh>
    <phoneticPr fontId="3"/>
  </si>
  <si>
    <t>のし可のとき</t>
    <rPh sb="2" eb="3">
      <t>カ</t>
    </rPh>
    <phoneticPr fontId="3"/>
  </si>
  <si>
    <t>のし</t>
  </si>
  <si>
    <t>のし</t>
    <phoneticPr fontId="3"/>
  </si>
  <si>
    <t>指定番号</t>
  </si>
  <si>
    <t>02</t>
  </si>
  <si>
    <t>御中元（蝶結び）</t>
  </si>
  <si>
    <t>03</t>
  </si>
  <si>
    <t>御歳暮（蝶結び）</t>
  </si>
  <si>
    <t>37</t>
  </si>
  <si>
    <t>無地のし（慶事・蝶結び）</t>
  </si>
  <si>
    <t>38</t>
  </si>
  <si>
    <t>無地のし（慶事・結びきり）</t>
  </si>
  <si>
    <t>無地のし（仏事・結びきり）</t>
  </si>
  <si>
    <t>99</t>
  </si>
  <si>
    <t>その他</t>
  </si>
  <si>
    <t>のし種類</t>
    <rPh sb="2" eb="4">
      <t>シュルイ</t>
    </rPh>
    <phoneticPr fontId="3"/>
  </si>
  <si>
    <t>02　御中元（蝶結び）</t>
    <phoneticPr fontId="3"/>
  </si>
  <si>
    <t>03　御歳暮（蝶結び）</t>
    <phoneticPr fontId="3"/>
  </si>
  <si>
    <t>37　無地のし（慶事・蝶結び）</t>
    <phoneticPr fontId="3"/>
  </si>
  <si>
    <t>38　無地のし（慶事・結びきり）</t>
    <phoneticPr fontId="3"/>
  </si>
  <si>
    <t>99　その他</t>
    <phoneticPr fontId="3"/>
  </si>
  <si>
    <t>●</t>
    <phoneticPr fontId="3"/>
  </si>
  <si>
    <t>「のし」をご希望の場合は、カタログ販売申込書（一般用Ａ）</t>
    <phoneticPr fontId="3"/>
  </si>
  <si>
    <t>の所定の欄にご希望の指定番号をご記入ください。</t>
    <phoneticPr fontId="3"/>
  </si>
  <si>
    <t>※</t>
    <phoneticPr fontId="3"/>
  </si>
  <si>
    <t>ご記入のない場合は、「のし不要」、「配達時間帯希望なし」</t>
    <phoneticPr fontId="3"/>
  </si>
  <si>
    <t>として発送させていただきます。</t>
    <phoneticPr fontId="3"/>
  </si>
  <si>
    <t>その他の「のし」をご希望の場合は、指定番号「99」をご記入</t>
    <phoneticPr fontId="3"/>
  </si>
  <si>
    <t>のうえ、ご希望の用途を「その他・摘要」欄にご記入ください。</t>
    <phoneticPr fontId="3"/>
  </si>
  <si>
    <t>不可</t>
    <rPh sb="0" eb="2">
      <t>フカ</t>
    </rPh>
    <phoneticPr fontId="3"/>
  </si>
  <si>
    <t>連番</t>
    <rPh sb="0" eb="2">
      <t>レンバン</t>
    </rPh>
    <phoneticPr fontId="3"/>
  </si>
  <si>
    <t>○</t>
    <phoneticPr fontId="3"/>
  </si>
  <si>
    <t>「のし紙」可のとき、対応不可の「のし種類」に「×」を入力してください。</t>
    <rPh sb="3" eb="4">
      <t>カミ</t>
    </rPh>
    <rPh sb="5" eb="6">
      <t>カ</t>
    </rPh>
    <rPh sb="10" eb="12">
      <t>タイオウ</t>
    </rPh>
    <rPh sb="12" eb="14">
      <t>フカ</t>
    </rPh>
    <rPh sb="18" eb="20">
      <t>シュルイ</t>
    </rPh>
    <rPh sb="26" eb="28">
      <t>ニュウリョク</t>
    </rPh>
    <phoneticPr fontId="3"/>
  </si>
  <si>
    <t>99有無</t>
    <rPh sb="2" eb="4">
      <t>ウム</t>
    </rPh>
    <phoneticPr fontId="3"/>
  </si>
  <si>
    <t>のし不可</t>
    <rPh sb="2" eb="4">
      <t>フカ</t>
    </rPh>
    <phoneticPr fontId="3"/>
  </si>
  <si>
    <t>のし可</t>
    <rPh sb="2" eb="3">
      <t>カ</t>
    </rPh>
    <phoneticPr fontId="3"/>
  </si>
  <si>
    <t>個人情報保護に関する基本的考え</t>
  </si>
  <si>
    <t>個人情報は、ご注文商品の発送のほか、ご依頼主様又はお届け先様からのお問合せに対応するために、商品提供者に提供します。</t>
  </si>
  <si>
    <t>また、上記目的の範囲内で個人情報を委託先に提供することがあります。</t>
  </si>
  <si>
    <t>反社会的勢力について</t>
  </si>
  <si>
    <t>ご依頼主様またはお届け先様のご氏名に旧字等が使用されていた場合、一部、印刷可能文字での登録をさせていただく場合がありますので、</t>
  </si>
  <si>
    <t>ご容赦ください。</t>
  </si>
  <si>
    <t>（物販以外の商品・サービスを含む。）及びお客さまサービスの充実に向けた市場調査・データ分析等のために、ご依頼主様及びお届け先様のご住所・お名前・電話番号</t>
    <phoneticPr fontId="3"/>
  </si>
  <si>
    <t>並びにご注文商品内容（以下「個人情報」といいます。）を共同して利用いたします。この場合における個人情報管理責任者は日本郵便株式会社となります。</t>
    <phoneticPr fontId="3"/>
  </si>
  <si>
    <t>ご依頼主様またはお届け先様のご氏名に旧字等が使用されていた場合、一部、印刷可能文字での登録をさせていただく場合が</t>
    <phoneticPr fontId="3"/>
  </si>
  <si>
    <t>ありますので、ご容赦ください。</t>
    <phoneticPr fontId="3"/>
  </si>
  <si>
    <t>両面</t>
    <rPh sb="0" eb="2">
      <t>リョウメン</t>
    </rPh>
    <phoneticPr fontId="3"/>
  </si>
  <si>
    <t>片面</t>
    <rPh sb="0" eb="2">
      <t>カタメン</t>
    </rPh>
    <phoneticPr fontId="3"/>
  </si>
  <si>
    <t>販売者　下記に記載しています。</t>
    <rPh sb="4" eb="6">
      <t>カキ</t>
    </rPh>
    <phoneticPr fontId="3"/>
  </si>
  <si>
    <t>日本郵便株式会社及び株式会社 郵便局物販サービスは、ご注文商品のお届け、ご依頼主様への今後の日本郵便株式会社が取り扱う商品・サービスに関する情報のご案内</t>
    <phoneticPr fontId="3"/>
  </si>
  <si>
    <t>（白線の幅）</t>
    <rPh sb="1" eb="2">
      <t>シロ</t>
    </rPh>
    <rPh sb="2" eb="3">
      <t>セン</t>
    </rPh>
    <rPh sb="4" eb="5">
      <t>ハバ</t>
    </rPh>
    <phoneticPr fontId="3"/>
  </si>
  <si>
    <t>54　無地のし（仏事・結びきり）</t>
    <phoneticPr fontId="3"/>
  </si>
  <si>
    <t>ゆうパックでお届けします（冷蔵の場合は「チルドゆうパック(保冷剤同梱）」でお届けします。）。</t>
    <rPh sb="29" eb="31">
      <t>ホレイ</t>
    </rPh>
    <rPh sb="31" eb="32">
      <t>ザイ</t>
    </rPh>
    <rPh sb="32" eb="34">
      <t>ドウコン</t>
    </rPh>
    <phoneticPr fontId="38"/>
  </si>
  <si>
    <t>ゆうパック</t>
    <phoneticPr fontId="3"/>
  </si>
  <si>
    <t>チルドゆうパック（保冷剤なし）</t>
    <phoneticPr fontId="3"/>
  </si>
  <si>
    <t>チルドゆうパック（保冷剤同梱）</t>
    <phoneticPr fontId="3"/>
  </si>
  <si>
    <t>ゆうパケット</t>
    <phoneticPr fontId="38"/>
  </si>
  <si>
    <t>ゆうパックでお届けします。</t>
  </si>
  <si>
    <t>ゆうパケットでお届けします。</t>
    <phoneticPr fontId="3"/>
  </si>
  <si>
    <t>A</t>
  </si>
  <si>
    <t>B</t>
  </si>
  <si>
    <t>C</t>
  </si>
  <si>
    <t>D</t>
  </si>
  <si>
    <t>E</t>
  </si>
  <si>
    <t>F</t>
  </si>
  <si>
    <t>G</t>
    <phoneticPr fontId="3"/>
  </si>
  <si>
    <t>H</t>
    <phoneticPr fontId="3"/>
  </si>
  <si>
    <t>配達希望日：不可／発送開始日：有／ゆうパケット</t>
    <rPh sb="0" eb="2">
      <t>ハイタツ</t>
    </rPh>
    <rPh sb="2" eb="5">
      <t>キボウビ</t>
    </rPh>
    <rPh sb="6" eb="8">
      <t>フカ</t>
    </rPh>
    <rPh sb="9" eb="11">
      <t>ハッソウ</t>
    </rPh>
    <rPh sb="11" eb="13">
      <t>カイシ</t>
    </rPh>
    <rPh sb="13" eb="14">
      <t>ビ</t>
    </rPh>
    <rPh sb="15" eb="16">
      <t>アリ</t>
    </rPh>
    <phoneticPr fontId="3"/>
  </si>
  <si>
    <t>配達希望日：不可／発送開始日：無／ゆうパケット</t>
    <rPh sb="0" eb="2">
      <t>ハイタツ</t>
    </rPh>
    <rPh sb="2" eb="5">
      <t>キボウビ</t>
    </rPh>
    <rPh sb="6" eb="8">
      <t>フカ</t>
    </rPh>
    <rPh sb="9" eb="11">
      <t>ハッソウ</t>
    </rPh>
    <rPh sb="11" eb="13">
      <t>カイシ</t>
    </rPh>
    <rPh sb="13" eb="14">
      <t>ビ</t>
    </rPh>
    <rPh sb="15" eb="16">
      <t>ナ</t>
    </rPh>
    <phoneticPr fontId="3"/>
  </si>
  <si>
    <t>のし不可（ゆうパケット以外）</t>
    <rPh sb="2" eb="4">
      <t>フカ</t>
    </rPh>
    <rPh sb="11" eb="13">
      <t>イガイ</t>
    </rPh>
    <phoneticPr fontId="3"/>
  </si>
  <si>
    <t>のし可／ゆうパケット</t>
    <rPh sb="2" eb="3">
      <t>カ</t>
    </rPh>
    <phoneticPr fontId="3"/>
  </si>
  <si>
    <t>ゆうパケット／のし不可</t>
    <rPh sb="9" eb="11">
      <t>フカ</t>
    </rPh>
    <phoneticPr fontId="3"/>
  </si>
  <si>
    <t>ゆうパケット／のし可</t>
    <rPh sb="9" eb="10">
      <t>カ</t>
    </rPh>
    <phoneticPr fontId="3"/>
  </si>
  <si>
    <t>日本郵便株式会社及び株式会社 郵便局物販サービスは、ご注文商品のお届け、ご依頼主様への今後の日本郵便株式会社が取り扱う</t>
    <rPh sb="10" eb="14">
      <t>カブ</t>
    </rPh>
    <rPh sb="15" eb="24">
      <t>ユ</t>
    </rPh>
    <phoneticPr fontId="3"/>
  </si>
  <si>
    <t>商品・サービスに関する情報のご案内（物販以外の商品・サービスを含む。）及びお客さまサービスの充実に向けた市場調査・データ</t>
    <rPh sb="0" eb="2">
      <t>ショウヒン</t>
    </rPh>
    <phoneticPr fontId="3"/>
  </si>
  <si>
    <t>分析等のために、ご依頼主様及びお届け先様のご住所・お名前・電話番号並びにご注文商品内容（以下「個人情報」といいます。）を共同して</t>
    <rPh sb="0" eb="2">
      <t>ブンセキ</t>
    </rPh>
    <rPh sb="2" eb="3">
      <t>トウ</t>
    </rPh>
    <rPh sb="9" eb="11">
      <t>イライ</t>
    </rPh>
    <rPh sb="11" eb="12">
      <t>ヌシ</t>
    </rPh>
    <rPh sb="12" eb="13">
      <t>サマ</t>
    </rPh>
    <phoneticPr fontId="3"/>
  </si>
  <si>
    <t>利用いたします。この場合における個人情報管理責任者は日本郵便株式会社となります。</t>
    <phoneticPr fontId="3"/>
  </si>
  <si>
    <t>発送方法</t>
    <rPh sb="0" eb="2">
      <t>ハッソウ</t>
    </rPh>
    <rPh sb="2" eb="4">
      <t>ホウホウ</t>
    </rPh>
    <phoneticPr fontId="38"/>
  </si>
  <si>
    <t>ゆうパケット／のし可</t>
    <rPh sb="9" eb="10">
      <t>カ</t>
    </rPh>
    <phoneticPr fontId="38"/>
  </si>
  <si>
    <t>ご記入のない場合は、「のし不要」として発送させて</t>
    <phoneticPr fontId="3"/>
  </si>
  <si>
    <t>いただきます。</t>
    <phoneticPr fontId="3"/>
  </si>
  <si>
    <t>チルドゆうパックでお届けします。</t>
    <phoneticPr fontId="3"/>
  </si>
  <si>
    <t>チルドゆうパック(保冷剤同梱）でお届けします。</t>
    <phoneticPr fontId="3"/>
  </si>
  <si>
    <t>25ミリ</t>
    <phoneticPr fontId="3"/>
  </si>
  <si>
    <t>商品の返送料は、販売者負担とさせていただきます（商品の一部消費・使用後の返品・交換には応じかねます。）。</t>
  </si>
  <si>
    <t>ただし、お申込みいただいた商品の発送前において、やむを得ない事情によるものと販売者が判断した場合に限り、</t>
  </si>
  <si>
    <t>キャンセルをお受けする場合がございます。その際、販売者所定の返金手数料はお客様のご負担となりますので</t>
  </si>
  <si>
    <t>「配達時間帯」をご希望の場合は、カタログ販売申込書(一般用A)の所定の欄にご希望の番号をご記入ください。</t>
    <phoneticPr fontId="3"/>
  </si>
  <si>
    <t xml:space="preserve"> 詳しくは申込書裏面「ご契約の内容」をご覧ください。</t>
    <phoneticPr fontId="3"/>
  </si>
  <si>
    <t>このほか、日本郵政グループにおいて、お客さまの個人データ（仮名加工情報である個人データを含む）を共同利用いたします。その際の利用目的は、</t>
  </si>
  <si>
    <t>日本郵便株式会社の所在地及び代表者氏名は次のURLをご参照ください。https://www.post.japanpost.jp/about/profile.html</t>
    <phoneticPr fontId="3"/>
  </si>
  <si>
    <t>支払方法及び支払時期　①現金もしくは払込取扱票（お申込み時に全額お支払いいただきます。）②一部の郵便局窓口ではキャッシュレス決済でのお支払いが可能です。※クイック注文では手続き案内に従ってお申込みいただき、クレジットカード決済（その他支払い決済方法を含む。）となります。</t>
    <rPh sb="18" eb="23">
      <t>ハライコミトリアツカイヒョウ</t>
    </rPh>
    <phoneticPr fontId="3"/>
  </si>
  <si>
    <t>支払方法及び支払時期　①現金もしくは払込取扱票（お申込み時に全額お支払いいただきます。）②一部の郵便局窓口ではキャッシュレス決済でのお支払いが可能です。※クイック注文では手続き案内に従ってお申込みいただき、クレジットカード決済（その他支払い決済方法を含む。）となります。</t>
    <phoneticPr fontId="3"/>
  </si>
  <si>
    <t>0120-92-2310</t>
    <phoneticPr fontId="38"/>
  </si>
  <si>
    <t>次のURLをご参照いただくか、郵便局窓口にてご確認ください。https://www.japanpost.jp/corporate/control/privacy.html#Statement</t>
    <phoneticPr fontId="3"/>
  </si>
  <si>
    <t>1.</t>
    <phoneticPr fontId="3"/>
  </si>
  <si>
    <t>2.</t>
    <phoneticPr fontId="3"/>
  </si>
  <si>
    <t>このほか、日本郵政グループにおいて、お客さまの個人データ（仮名加工情報である個人データを含む）を共同利用いたします。その際の</t>
    <phoneticPr fontId="3"/>
  </si>
  <si>
    <t>利用目的は、次のURLをご参照いただくか、郵便局窓口にてご確認ください。https://www.japanpost.jp/corporate/control/privacy.html#Statement</t>
    <phoneticPr fontId="3"/>
  </si>
  <si>
    <t>商品の引渡時期　発送開始日のあるものは、その日以降順次お届けいたします。発送開始日以降のお申込みおよび発送開始日がない場合は、お申込み受付後1週間から10日程度でお届けいたします。</t>
    <phoneticPr fontId="3"/>
  </si>
  <si>
    <t>ゆうパケットなし</t>
    <phoneticPr fontId="38"/>
  </si>
  <si>
    <t>ゆうパケットあり</t>
    <phoneticPr fontId="38"/>
  </si>
  <si>
    <t>チルド混在（保冷剤なし）</t>
    <rPh sb="3" eb="5">
      <t>コンザイ</t>
    </rPh>
    <phoneticPr fontId="38"/>
  </si>
  <si>
    <t>チルド混在（保冷剤同梱）</t>
    <rPh sb="3" eb="5">
      <t>コンザイ</t>
    </rPh>
    <phoneticPr fontId="38"/>
  </si>
  <si>
    <t>ゆうパック・ゆうパケット混在</t>
    <rPh sb="12" eb="14">
      <t>コンザイ</t>
    </rPh>
    <phoneticPr fontId="38"/>
  </si>
  <si>
    <t>ただし、ゆうパケット商品はお届けまでに10日以上かかる場合があります。なお、簡易郵便局からお申込みのものについては、お届けが若干遅れる場合があります。</t>
    <phoneticPr fontId="38"/>
  </si>
  <si>
    <t>I</t>
    <phoneticPr fontId="3"/>
  </si>
  <si>
    <t>J</t>
    <phoneticPr fontId="3"/>
  </si>
  <si>
    <t>K</t>
    <phoneticPr fontId="3"/>
  </si>
  <si>
    <t>L</t>
    <phoneticPr fontId="3"/>
  </si>
  <si>
    <t>M</t>
    <phoneticPr fontId="3"/>
  </si>
  <si>
    <t>N</t>
    <phoneticPr fontId="3"/>
  </si>
  <si>
    <t>ゆうパケット混在／のし不可</t>
    <rPh sb="6" eb="8">
      <t>コンザイ</t>
    </rPh>
    <rPh sb="11" eb="13">
      <t>フカ</t>
    </rPh>
    <phoneticPr fontId="3"/>
  </si>
  <si>
    <t>O</t>
    <phoneticPr fontId="3"/>
  </si>
  <si>
    <t>P</t>
    <phoneticPr fontId="3"/>
  </si>
  <si>
    <t>Q</t>
    <phoneticPr fontId="3"/>
  </si>
  <si>
    <t>R</t>
    <phoneticPr fontId="3"/>
  </si>
  <si>
    <t>S</t>
    <phoneticPr fontId="3"/>
  </si>
  <si>
    <t>T</t>
    <phoneticPr fontId="3"/>
  </si>
  <si>
    <t>U</t>
    <phoneticPr fontId="3"/>
  </si>
  <si>
    <t>V</t>
    <phoneticPr fontId="3"/>
  </si>
  <si>
    <t>ゆうパケット混在／のし・配達希望日不可</t>
    <rPh sb="6" eb="8">
      <t>コンザイ</t>
    </rPh>
    <rPh sb="12" eb="14">
      <t>ハイタツ</t>
    </rPh>
    <rPh sb="14" eb="17">
      <t>キボウビ</t>
    </rPh>
    <rPh sb="17" eb="19">
      <t>フカ</t>
    </rPh>
    <phoneticPr fontId="3"/>
  </si>
  <si>
    <t>ゆうパケット混在／配達希望日不可</t>
    <rPh sb="6" eb="8">
      <t>コンザイ</t>
    </rPh>
    <rPh sb="9" eb="11">
      <t>ハイタツ</t>
    </rPh>
    <rPh sb="11" eb="14">
      <t>キボウビ</t>
    </rPh>
    <rPh sb="14" eb="16">
      <t>フカ</t>
    </rPh>
    <phoneticPr fontId="3"/>
  </si>
  <si>
    <t>ゆうパケット混在／のし・配達希望日可</t>
    <rPh sb="6" eb="8">
      <t>コンザイ</t>
    </rPh>
    <rPh sb="12" eb="14">
      <t>ハイタツ</t>
    </rPh>
    <rPh sb="14" eb="17">
      <t>キボウビ</t>
    </rPh>
    <rPh sb="17" eb="18">
      <t>カ</t>
    </rPh>
    <phoneticPr fontId="3"/>
  </si>
  <si>
    <t>配達希望日：不可／発送開始日：有／ゆうパック・ゆうパケット</t>
    <rPh sb="0" eb="2">
      <t>ハイタツ</t>
    </rPh>
    <rPh sb="2" eb="5">
      <t>キボウビ</t>
    </rPh>
    <rPh sb="6" eb="8">
      <t>フカ</t>
    </rPh>
    <rPh sb="9" eb="11">
      <t>ハッソウ</t>
    </rPh>
    <rPh sb="11" eb="13">
      <t>カイシ</t>
    </rPh>
    <rPh sb="13" eb="14">
      <t>ビ</t>
    </rPh>
    <rPh sb="15" eb="16">
      <t>アリ</t>
    </rPh>
    <phoneticPr fontId="3"/>
  </si>
  <si>
    <t>配達希望日：不可／発送開始日：無／ゆうパック・ゆうパケット</t>
    <rPh sb="0" eb="2">
      <t>ハイタツ</t>
    </rPh>
    <rPh sb="2" eb="5">
      <t>キボウビ</t>
    </rPh>
    <rPh sb="6" eb="8">
      <t>フカ</t>
    </rPh>
    <rPh sb="9" eb="11">
      <t>ハッソウ</t>
    </rPh>
    <rPh sb="11" eb="13">
      <t>カイシ</t>
    </rPh>
    <rPh sb="13" eb="14">
      <t>ビ</t>
    </rPh>
    <rPh sb="15" eb="16">
      <t>ナ</t>
    </rPh>
    <phoneticPr fontId="3"/>
  </si>
  <si>
    <t>分類</t>
    <rPh sb="0" eb="2">
      <t>ブンルイ</t>
    </rPh>
    <phoneticPr fontId="3"/>
  </si>
  <si>
    <t>配達希望日</t>
    <rPh sb="0" eb="2">
      <t>ハイタツ</t>
    </rPh>
    <rPh sb="2" eb="5">
      <t>キボウビ</t>
    </rPh>
    <phoneticPr fontId="3"/>
  </si>
  <si>
    <t>発送開始日</t>
    <rPh sb="0" eb="2">
      <t>ハッソウ</t>
    </rPh>
    <rPh sb="2" eb="5">
      <t>カイシビ</t>
    </rPh>
    <phoneticPr fontId="3"/>
  </si>
  <si>
    <t>出荷停止期間</t>
    <rPh sb="0" eb="2">
      <t>シュッカ</t>
    </rPh>
    <rPh sb="2" eb="4">
      <t>テイシ</t>
    </rPh>
    <rPh sb="4" eb="6">
      <t>キカン</t>
    </rPh>
    <phoneticPr fontId="3"/>
  </si>
  <si>
    <t>ゆうパケット</t>
    <phoneticPr fontId="3"/>
  </si>
  <si>
    <t>有無</t>
    <rPh sb="0" eb="1">
      <t>アリ</t>
    </rPh>
    <rPh sb="1" eb="2">
      <t>ム</t>
    </rPh>
    <phoneticPr fontId="3"/>
  </si>
  <si>
    <t>チルド(保冷剤なし)</t>
    <rPh sb="4" eb="6">
      <t>ホレイ</t>
    </rPh>
    <rPh sb="6" eb="7">
      <t>ザイ</t>
    </rPh>
    <phoneticPr fontId="3"/>
  </si>
  <si>
    <t>チルド(保冷剤同梱)</t>
    <rPh sb="4" eb="6">
      <t>ホレイ</t>
    </rPh>
    <rPh sb="6" eb="7">
      <t>ザイ</t>
    </rPh>
    <rPh sb="7" eb="9">
      <t>ドウコン</t>
    </rPh>
    <phoneticPr fontId="3"/>
  </si>
  <si>
    <t>発送方法</t>
    <rPh sb="0" eb="2">
      <t>ハッソウ</t>
    </rPh>
    <rPh sb="2" eb="4">
      <t>ホウホウ</t>
    </rPh>
    <phoneticPr fontId="3"/>
  </si>
  <si>
    <t>申込商品名</t>
    <rPh sb="0" eb="2">
      <t>モウシコミ</t>
    </rPh>
    <rPh sb="2" eb="5">
      <t>ショウヒンメイ</t>
    </rPh>
    <phoneticPr fontId="3"/>
  </si>
  <si>
    <t>a-</t>
    <phoneticPr fontId="3"/>
  </si>
  <si>
    <t>b-</t>
    <phoneticPr fontId="3"/>
  </si>
  <si>
    <t>c-</t>
    <phoneticPr fontId="3"/>
  </si>
  <si>
    <t>d-</t>
    <phoneticPr fontId="3"/>
  </si>
  <si>
    <t>のし対応</t>
    <rPh sb="2" eb="4">
      <t>タイオウ</t>
    </rPh>
    <phoneticPr fontId="3"/>
  </si>
  <si>
    <t>a-1</t>
    <phoneticPr fontId="3"/>
  </si>
  <si>
    <t>a-2</t>
  </si>
  <si>
    <t>a-3</t>
  </si>
  <si>
    <t>a-4</t>
  </si>
  <si>
    <t>a-5</t>
  </si>
  <si>
    <t>a-6</t>
  </si>
  <si>
    <t>a-7</t>
  </si>
  <si>
    <t>a-8</t>
  </si>
  <si>
    <t>a-9</t>
  </si>
  <si>
    <t>d-1</t>
  </si>
  <si>
    <t>d-2</t>
  </si>
  <si>
    <t>d-3</t>
  </si>
  <si>
    <t>d-4</t>
  </si>
  <si>
    <t>d-5</t>
  </si>
  <si>
    <t>d-6</t>
  </si>
  <si>
    <t>d-7</t>
  </si>
  <si>
    <t>d-8</t>
  </si>
  <si>
    <t>d-9</t>
  </si>
  <si>
    <t>c-1</t>
  </si>
  <si>
    <t>c-2</t>
  </si>
  <si>
    <t>c-3</t>
  </si>
  <si>
    <t>c-4</t>
  </si>
  <si>
    <t>c-5</t>
  </si>
  <si>
    <t>c-6</t>
  </si>
  <si>
    <t>c-7</t>
  </si>
  <si>
    <t>c-8</t>
  </si>
  <si>
    <t>c-9</t>
  </si>
  <si>
    <t>b-1</t>
  </si>
  <si>
    <t>b-2</t>
  </si>
  <si>
    <t>b-3</t>
  </si>
  <si>
    <t>b-4</t>
  </si>
  <si>
    <t>b-5</t>
  </si>
  <si>
    <t>b-6</t>
  </si>
  <si>
    <t>b-7</t>
  </si>
  <si>
    <t>b-8</t>
  </si>
  <si>
    <t>b-9</t>
  </si>
  <si>
    <t>発送方法が「ゆうパック・ゆうパケット混在」の場合、申込商品名と発送方法を入力してください。</t>
    <rPh sb="0" eb="2">
      <t>ハッソウ</t>
    </rPh>
    <rPh sb="2" eb="4">
      <t>ホウホウ</t>
    </rPh>
    <rPh sb="18" eb="20">
      <t>コンザイ</t>
    </rPh>
    <rPh sb="22" eb="24">
      <t>バアイ</t>
    </rPh>
    <rPh sb="25" eb="27">
      <t>モウシコミ</t>
    </rPh>
    <rPh sb="27" eb="30">
      <t>ショウヒンメイ</t>
    </rPh>
    <rPh sb="31" eb="33">
      <t>ハッソウ</t>
    </rPh>
    <rPh sb="33" eb="35">
      <t>ホウホウ</t>
    </rPh>
    <rPh sb="36" eb="38">
      <t>ニュウリョク</t>
    </rPh>
    <phoneticPr fontId="3"/>
  </si>
  <si>
    <t>　</t>
    <phoneticPr fontId="3"/>
  </si>
  <si>
    <t>※リストから選択してください。ゆうパックとチルドゆうパックが混在する場合は、「チルド混在」を、ゆうパック(チルドゆうパック含む)とゆうパケットが混在する場合は「ゆうパック・ゆうパケット混在」を選択してください。</t>
    <rPh sb="6" eb="8">
      <t>センタク</t>
    </rPh>
    <rPh sb="30" eb="32">
      <t>コンザイ</t>
    </rPh>
    <rPh sb="34" eb="36">
      <t>バアイ</t>
    </rPh>
    <rPh sb="42" eb="44">
      <t>コンザイ</t>
    </rPh>
    <rPh sb="61" eb="62">
      <t>フク</t>
    </rPh>
    <phoneticPr fontId="38"/>
  </si>
  <si>
    <t>でお届けします。</t>
    <phoneticPr fontId="3"/>
  </si>
  <si>
    <t>お届けまでに祝日・年末年始をはさむ場合、お届けに日数がかかることがございます。あらかじめご了承ください。</t>
    <phoneticPr fontId="3"/>
  </si>
  <si>
    <t>～</t>
    <phoneticPr fontId="3"/>
  </si>
  <si>
    <t>TS社休業期間</t>
    <rPh sb="2" eb="3">
      <t>シャ</t>
    </rPh>
    <rPh sb="3" eb="7">
      <t>キュウギョウキカン</t>
    </rPh>
    <phoneticPr fontId="3"/>
  </si>
  <si>
    <t>なお、簡易郵便局からお申込みのものについては、お届けが若干遅れる場合があります。</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</si>
</sst>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 #,##0.00_ ;_ * \-#,##0.00_ ;_ * &quot;-&quot;??_ ;_ @_ "/>
    <numFmt numFmtId="176" formatCode="#,##0;\-#,##0;&quot;-&quot;"/>
    <numFmt numFmtId="177" formatCode="&quot;$&quot;#,##0_);[Red]\(&quot;$&quot;#,##0\)"/>
    <numFmt numFmtId="178" formatCode="&quot;$&quot;#,##0.00_);[Red]\(&quot;$&quot;#,##0.00\)"/>
    <numFmt numFmtId="179" formatCode="_-&quot;¥&quot;* #,##0.00_-\ ;\-&quot;¥&quot;* #,##0.00_-\ ;_-&quot;¥&quot;* &quot;-&quot;??_-\ ;_-@_-"/>
    <numFmt numFmtId="180" formatCode="[$-411]ge\.m\.d;@"/>
    <numFmt numFmtId="181" formatCode="[$$-409]#,##0.00;[$$-409]#,##0.00"/>
    <numFmt numFmtId="182" formatCode="[$-F800]dddd\,\ mmmm\ dd\,\ yyyy"/>
    <numFmt numFmtId="183" formatCode="yyyy/m/d\(aaa\)"/>
    <numFmt numFmtId="184" formatCode="[$-411]ggge&quot;年&quot;m&quot;月&quot;d&quot;日&quot;;@"/>
  </numFmts>
  <fonts count="80" x14ac:knownFonts="1">
    <font>
      <sz val="11"/>
      <color theme="1"/>
      <name val="ＭＳ Ｐゴシック"/>
      <family val="2"/>
      <charset val="128"/>
      <scheme val="minor"/>
    </font>
    <font>
      <sz val="11"/>
      <color theme="1"/>
      <name val="ＭＳ Ｐゴシック"/>
      <family val="2"/>
      <charset val="128"/>
      <scheme val="minor"/>
    </font>
    <font>
      <sz val="10"/>
      <color theme="1"/>
      <name val="ＭＳ Ｐゴシック"/>
      <family val="2"/>
      <charset val="128"/>
      <scheme val="minor"/>
    </font>
    <font>
      <sz val="6"/>
      <name val="ＭＳ Ｐゴシック"/>
      <family val="2"/>
      <charset val="128"/>
      <scheme val="minor"/>
    </font>
    <font>
      <sz val="11"/>
      <color indexed="8"/>
      <name val="ＭＳ Ｐゴシック"/>
      <family val="3"/>
      <charset val="128"/>
    </font>
    <font>
      <sz val="11"/>
      <color indexed="9"/>
      <name val="ＭＳ Ｐゴシック"/>
      <family val="3"/>
      <charset val="128"/>
    </font>
    <font>
      <sz val="10"/>
      <color indexed="8"/>
      <name val="Arial"/>
      <family val="2"/>
      <charset val="134"/>
    </font>
    <font>
      <sz val="9"/>
      <name val="Times New Roman"/>
      <family val="1"/>
      <charset val="134"/>
    </font>
    <font>
      <b/>
      <sz val="12"/>
      <name val="Arial"/>
      <family val="2"/>
      <charset val="134"/>
    </font>
    <font>
      <b/>
      <sz val="12"/>
      <name val="Arial"/>
      <family val="2"/>
    </font>
    <font>
      <sz val="12"/>
      <name val="ＭＳ Ｐゴシック"/>
      <family val="3"/>
      <charset val="128"/>
    </font>
    <font>
      <sz val="10"/>
      <name val="Arial"/>
      <family val="2"/>
      <charset val="134"/>
    </font>
    <font>
      <sz val="8"/>
      <color indexed="16"/>
      <name val="Century Schoolbook"/>
      <family val="1"/>
      <charset val="134"/>
    </font>
    <font>
      <b/>
      <i/>
      <sz val="10"/>
      <name val="Times New Roman"/>
      <family val="1"/>
      <charset val="134"/>
    </font>
    <font>
      <b/>
      <sz val="9"/>
      <name val="Times New Roman"/>
      <family val="1"/>
      <charset val="134"/>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u/>
      <sz val="10"/>
      <color theme="10"/>
      <name val="ＭＳ Ｐゴシック"/>
      <family val="2"/>
      <charset val="128"/>
      <scheme val="minor"/>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8"/>
      <name val="ＭＳ Ｐゴシック"/>
      <family val="2"/>
      <charset val="128"/>
    </font>
    <font>
      <sz val="10"/>
      <color theme="1"/>
      <name val="ＭＳ Ｐゴシック"/>
      <family val="2"/>
      <charset val="128"/>
    </font>
    <font>
      <sz val="10"/>
      <name val="ＭＳ Ｐゴシック"/>
      <family val="3"/>
      <charset val="128"/>
    </font>
    <font>
      <sz val="11"/>
      <color indexed="8"/>
      <name val="ＭＳ Ｐゴシック"/>
      <family val="2"/>
      <charset val="134"/>
    </font>
    <font>
      <sz val="10.5"/>
      <color indexed="8"/>
      <name val="ＭＳ Ｐゴシック"/>
      <family val="2"/>
      <charset val="128"/>
    </font>
    <font>
      <sz val="11"/>
      <color indexed="17"/>
      <name val="ＭＳ Ｐゴシック"/>
      <family val="3"/>
      <charset val="128"/>
    </font>
    <font>
      <sz val="11"/>
      <color theme="1"/>
      <name val="ＭＳ Ｐゴシック"/>
      <family val="3"/>
      <charset val="128"/>
      <scheme val="minor"/>
    </font>
    <font>
      <sz val="6"/>
      <name val="ＭＳ Ｐゴシック"/>
      <family val="3"/>
      <charset val="128"/>
    </font>
    <font>
      <sz val="9"/>
      <name val="ＭＳ Ｐゴシック"/>
      <family val="3"/>
      <charset val="128"/>
    </font>
    <font>
      <sz val="14"/>
      <name val="ＭＳ Ｐゴシック"/>
      <family val="3"/>
      <charset val="128"/>
    </font>
    <font>
      <b/>
      <sz val="11"/>
      <name val="ＭＳ Ｐゴシック"/>
      <family val="3"/>
      <charset val="128"/>
    </font>
    <font>
      <u/>
      <sz val="11"/>
      <color theme="10"/>
      <name val="ＭＳ Ｐゴシック"/>
      <family val="3"/>
      <charset val="128"/>
      <scheme val="minor"/>
    </font>
    <font>
      <sz val="14"/>
      <color theme="0"/>
      <name val="ＭＳ Ｐゴシック"/>
      <family val="3"/>
      <charset val="128"/>
    </font>
    <font>
      <sz val="36"/>
      <color theme="0"/>
      <name val="ＭＳ Ｐゴシック"/>
      <family val="3"/>
      <charset val="128"/>
    </font>
    <font>
      <sz val="8"/>
      <name val="ＭＳ Ｐゴシック"/>
      <family val="3"/>
      <charset val="128"/>
    </font>
    <font>
      <b/>
      <sz val="11"/>
      <color theme="0"/>
      <name val="ＭＳ Ｐゴシック"/>
      <family val="3"/>
      <charset val="128"/>
      <scheme val="minor"/>
    </font>
    <font>
      <u/>
      <sz val="11"/>
      <color theme="10"/>
      <name val="ＭＳ Ｐゴシック"/>
      <family val="3"/>
      <charset val="128"/>
    </font>
    <font>
      <b/>
      <sz val="26"/>
      <name val="ＭＳ Ｐゴシック"/>
      <family val="3"/>
      <charset val="128"/>
    </font>
    <font>
      <sz val="36"/>
      <color rgb="FF000000"/>
      <name val="ＭＳ Ｐゴシック"/>
      <family val="3"/>
      <charset val="128"/>
    </font>
    <font>
      <sz val="10"/>
      <color theme="1"/>
      <name val="ＭＳ Ｐゴシック"/>
      <family val="3"/>
      <charset val="128"/>
      <scheme val="minor"/>
    </font>
    <font>
      <sz val="11"/>
      <color rgb="FFFF0000"/>
      <name val="ＭＳ Ｐゴシック"/>
      <family val="2"/>
      <charset val="128"/>
      <scheme val="minor"/>
    </font>
    <font>
      <b/>
      <sz val="11"/>
      <color rgb="FFFF0000"/>
      <name val="ＭＳ Ｐゴシック"/>
      <family val="3"/>
      <charset val="128"/>
    </font>
    <font>
      <sz val="11"/>
      <color rgb="FFFF0000"/>
      <name val="ＭＳ Ｐゴシック"/>
      <family val="3"/>
      <charset val="128"/>
    </font>
    <font>
      <b/>
      <sz val="18"/>
      <color theme="3"/>
      <name val="ＭＳ Ｐゴシック"/>
      <family val="2"/>
      <charset val="128"/>
      <scheme val="major"/>
    </font>
    <font>
      <b/>
      <sz val="11"/>
      <color theme="1"/>
      <name val="ＭＳ Ｐゴシック"/>
      <family val="3"/>
      <charset val="128"/>
      <scheme val="minor"/>
    </font>
    <font>
      <sz val="14"/>
      <color theme="1"/>
      <name val="ＭＳ Ｐゴシック"/>
      <family val="3"/>
      <charset val="128"/>
      <scheme val="minor"/>
    </font>
    <font>
      <b/>
      <sz val="48"/>
      <color rgb="FFFF0000"/>
      <name val="ＭＳ Ｐゴシック"/>
      <family val="3"/>
      <charset val="128"/>
      <scheme val="minor"/>
    </font>
    <font>
      <sz val="14"/>
      <name val="ＭＳ Ｐゴシック"/>
      <family val="3"/>
      <charset val="128"/>
      <scheme val="minor"/>
    </font>
    <font>
      <sz val="14"/>
      <color rgb="FFFF0000"/>
      <name val="ＭＳ Ｐゴシック"/>
      <family val="3"/>
      <charset val="128"/>
      <scheme val="minor"/>
    </font>
    <font>
      <b/>
      <sz val="14"/>
      <name val="ＭＳ Ｐゴシック"/>
      <family val="3"/>
      <charset val="128"/>
      <scheme val="minor"/>
    </font>
    <font>
      <b/>
      <sz val="12"/>
      <color rgb="FFFF0000"/>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sz val="11"/>
      <name val="ＭＳ Ｐゴシック"/>
      <family val="3"/>
      <charset val="128"/>
      <scheme val="minor"/>
    </font>
    <font>
      <b/>
      <sz val="6"/>
      <name val="ＭＳ Ｐゴシック"/>
      <family val="3"/>
      <charset val="128"/>
    </font>
    <font>
      <b/>
      <sz val="20"/>
      <name val="ＭＳ Ｐゴシック"/>
      <family val="3"/>
      <charset val="128"/>
    </font>
    <font>
      <b/>
      <sz val="15"/>
      <name val="ＭＳ Ｐゴシック"/>
      <family val="3"/>
      <charset val="128"/>
    </font>
    <font>
      <sz val="13"/>
      <name val="ＭＳ Ｐゴシック"/>
      <family val="3"/>
      <charset val="128"/>
    </font>
    <font>
      <b/>
      <sz val="19"/>
      <name val="ＭＳ Ｐゴシック"/>
      <family val="3"/>
      <charset val="128"/>
    </font>
    <font>
      <b/>
      <sz val="8"/>
      <name val="ＭＳ Ｐゴシック"/>
      <family val="3"/>
      <charset val="128"/>
    </font>
    <font>
      <sz val="9"/>
      <color theme="1"/>
      <name val="ＭＳ Ｐゴシック"/>
      <family val="2"/>
      <charset val="128"/>
      <scheme val="minor"/>
    </font>
    <font>
      <sz val="8"/>
      <color theme="1"/>
      <name val="ＭＳ Ｐゴシック"/>
      <family val="2"/>
      <charset val="128"/>
      <scheme val="minor"/>
    </font>
    <font>
      <b/>
      <sz val="9"/>
      <color theme="1"/>
      <name val="ＭＳ Ｐゴシック"/>
      <family val="3"/>
      <charset val="128"/>
      <scheme val="minor"/>
    </font>
    <font>
      <sz val="8"/>
      <color theme="1"/>
      <name val="ＭＳ Ｐゴシック"/>
      <family val="3"/>
      <charset val="128"/>
      <scheme val="minor"/>
    </font>
    <font>
      <b/>
      <sz val="16"/>
      <color rgb="FFFF0000"/>
      <name val="ＭＳ Ｐゴシック"/>
      <family val="3"/>
      <charset val="128"/>
      <scheme val="minor"/>
    </font>
    <font>
      <sz val="12"/>
      <color theme="1"/>
      <name val="ＭＳ Ｐゴシック"/>
      <family val="3"/>
      <charset val="128"/>
      <scheme val="minor"/>
    </font>
    <font>
      <b/>
      <sz val="12"/>
      <color theme="0"/>
      <name val="ＭＳ Ｐゴシック"/>
      <family val="3"/>
      <charset val="128"/>
    </font>
    <font>
      <sz val="9"/>
      <color theme="1"/>
      <name val="ＭＳ Ｐゴシック"/>
      <family val="3"/>
      <charset val="128"/>
      <scheme val="minor"/>
    </font>
    <font>
      <sz val="13"/>
      <color theme="1"/>
      <name val="ＭＳ Ｐゴシック"/>
      <family val="2"/>
      <charset val="128"/>
      <scheme val="minor"/>
    </font>
  </fonts>
  <fills count="54">
    <fill>
      <patternFill patternType="none"/>
    </fill>
    <fill>
      <patternFill patternType="gray125"/>
    </fill>
    <fill>
      <patternFill patternType="solid">
        <fgColor theme="0" tint="-0.14999847407452621"/>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rgb="FFA5A5A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99CCFF"/>
        <bgColor indexed="64"/>
      </patternFill>
    </fill>
    <fill>
      <patternFill patternType="solid">
        <fgColor rgb="FFFFFF00"/>
        <bgColor indexed="64"/>
      </patternFill>
    </fill>
    <fill>
      <patternFill patternType="solid">
        <fgColor rgb="FFFFFF99"/>
        <bgColor indexed="64"/>
      </patternFill>
    </fill>
    <fill>
      <patternFill patternType="solid">
        <fgColor theme="0" tint="-0.499984740745262"/>
        <bgColor indexed="64"/>
      </patternFill>
    </fill>
    <fill>
      <patternFill patternType="solid">
        <fgColor theme="0"/>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theme="0"/>
      </right>
      <top/>
      <bottom/>
      <diagonal/>
    </border>
    <border>
      <left style="medium">
        <color theme="0"/>
      </left>
      <right/>
      <top/>
      <bottom/>
      <diagonal/>
    </border>
    <border>
      <left style="double">
        <color rgb="FF3F3F3F"/>
      </left>
      <right style="double">
        <color rgb="FF3F3F3F"/>
      </right>
      <top style="double">
        <color rgb="FF3F3F3F"/>
      </top>
      <bottom style="double">
        <color rgb="FF3F3F3F"/>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5452">
    <xf numFmtId="0" fontId="0"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5" fillId="13"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176" fontId="6" fillId="0" borderId="0" applyFill="0" applyBorder="0" applyAlignment="0">
      <alignment vertical="center"/>
    </xf>
    <xf numFmtId="0" fontId="7" fillId="0" borderId="0">
      <alignment horizontal="left" vertical="center"/>
    </xf>
    <xf numFmtId="0" fontId="8" fillId="0" borderId="11" applyNumberFormat="0" applyAlignment="0" applyProtection="0">
      <alignment horizontal="left" vertical="center"/>
    </xf>
    <xf numFmtId="0" fontId="8" fillId="0" borderId="7">
      <alignment horizontal="left" vertical="center"/>
    </xf>
    <xf numFmtId="0" fontId="9" fillId="0" borderId="7">
      <alignment horizontal="left" vertical="center"/>
    </xf>
    <xf numFmtId="0" fontId="9" fillId="0" borderId="7">
      <alignment horizontal="left" vertical="center"/>
    </xf>
    <xf numFmtId="0" fontId="9" fillId="0" borderId="7">
      <alignment horizontal="left" vertical="center"/>
    </xf>
    <xf numFmtId="38" fontId="10" fillId="0" borderId="0" applyFont="0" applyFill="0" applyBorder="0" applyAlignment="0" applyProtection="0">
      <alignment vertical="center"/>
    </xf>
    <xf numFmtId="40" fontId="10" fillId="0" borderId="0" applyFont="0" applyFill="0" applyBorder="0" applyAlignment="0" applyProtection="0">
      <alignment vertical="center"/>
    </xf>
    <xf numFmtId="177" fontId="10" fillId="0" borderId="0" applyFont="0" applyFill="0" applyBorder="0" applyAlignment="0" applyProtection="0">
      <alignment vertical="center"/>
    </xf>
    <xf numFmtId="178" fontId="10" fillId="0" borderId="0" applyFont="0" applyFill="0" applyBorder="0" applyAlignment="0" applyProtection="0">
      <alignment vertical="center"/>
    </xf>
    <xf numFmtId="0" fontId="11" fillId="0" borderId="0">
      <alignment vertical="center"/>
    </xf>
    <xf numFmtId="4" fontId="7" fillId="0" borderId="0">
      <alignment horizontal="right" vertical="center"/>
    </xf>
    <xf numFmtId="4" fontId="12" fillId="0" borderId="0">
      <alignment horizontal="right" vertical="center"/>
    </xf>
    <xf numFmtId="0" fontId="13" fillId="0" borderId="0">
      <alignment horizontal="left" vertical="center"/>
    </xf>
    <xf numFmtId="0" fontId="14" fillId="0" borderId="0">
      <alignment horizontal="center"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20" borderId="0" applyNumberFormat="0" applyBorder="0" applyAlignment="0" applyProtection="0">
      <alignment vertical="center"/>
    </xf>
    <xf numFmtId="0" fontId="15" fillId="0" borderId="0" applyNumberFormat="0" applyFill="0" applyBorder="0" applyAlignment="0" applyProtection="0">
      <alignment vertical="center"/>
    </xf>
    <xf numFmtId="0" fontId="16" fillId="21" borderId="12" applyNumberFormat="0" applyAlignment="0" applyProtection="0">
      <alignment vertical="center"/>
    </xf>
    <xf numFmtId="0" fontId="17" fillId="22" borderId="0" applyNumberFormat="0" applyBorder="0" applyAlignment="0" applyProtection="0">
      <alignment vertical="center"/>
    </xf>
    <xf numFmtId="9" fontId="18" fillId="0" borderId="0" applyFont="0" applyFill="0" applyBorder="0" applyAlignment="0" applyProtection="0"/>
    <xf numFmtId="0" fontId="19" fillId="0" borderId="0" applyNumberFormat="0" applyFill="0" applyBorder="0" applyAlignment="0" applyProtection="0">
      <alignment vertical="center"/>
    </xf>
    <xf numFmtId="0" fontId="10" fillId="23" borderId="13" applyNumberFormat="0" applyFont="0" applyAlignment="0" applyProtection="0">
      <alignment vertical="center"/>
    </xf>
    <xf numFmtId="0" fontId="20" fillId="0" borderId="14" applyNumberFormat="0" applyFill="0" applyAlignment="0" applyProtection="0">
      <alignment vertical="center"/>
    </xf>
    <xf numFmtId="0" fontId="21" fillId="4" borderId="0" applyNumberFormat="0" applyBorder="0" applyAlignment="0" applyProtection="0">
      <alignment vertical="center"/>
    </xf>
    <xf numFmtId="0" fontId="18" fillId="0" borderId="15">
      <alignment vertical="center"/>
    </xf>
    <xf numFmtId="0" fontId="22" fillId="24" borderId="16" applyNumberFormat="0" applyAlignment="0" applyProtection="0">
      <alignment vertical="center"/>
    </xf>
    <xf numFmtId="0" fontId="23" fillId="0" borderId="0" applyNumberFormat="0" applyFill="0" applyBorder="0" applyAlignment="0" applyProtection="0">
      <alignment vertical="center"/>
    </xf>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43" fontId="10" fillId="0" borderId="0" applyFont="0" applyFill="0" applyBorder="0" applyAlignment="0" applyProtection="0">
      <alignment vertical="center"/>
    </xf>
    <xf numFmtId="0" fontId="24" fillId="0" borderId="17" applyNumberFormat="0" applyFill="0" applyAlignment="0" applyProtection="0">
      <alignment vertical="center"/>
    </xf>
    <xf numFmtId="0" fontId="25" fillId="0" borderId="18" applyNumberFormat="0" applyFill="0" applyAlignment="0" applyProtection="0">
      <alignment vertical="center"/>
    </xf>
    <xf numFmtId="0" fontId="26" fillId="0" borderId="19" applyNumberFormat="0" applyFill="0" applyAlignment="0" applyProtection="0">
      <alignment vertical="center"/>
    </xf>
    <xf numFmtId="0" fontId="26" fillId="0" borderId="0" applyNumberFormat="0" applyFill="0" applyBorder="0" applyAlignment="0" applyProtection="0">
      <alignment vertical="center"/>
    </xf>
    <xf numFmtId="0" fontId="27" fillId="0" borderId="20" applyNumberFormat="0" applyFill="0" applyAlignment="0" applyProtection="0">
      <alignment vertical="center"/>
    </xf>
    <xf numFmtId="0" fontId="28" fillId="24" borderId="21" applyNumberFormat="0" applyAlignment="0" applyProtection="0">
      <alignment vertical="center"/>
    </xf>
    <xf numFmtId="0" fontId="29" fillId="0" borderId="0" applyNumberFormat="0" applyFill="0" applyBorder="0" applyAlignment="0" applyProtection="0">
      <alignment vertical="center"/>
    </xf>
    <xf numFmtId="179" fontId="10" fillId="0" borderId="0" applyFont="0" applyFill="0" applyBorder="0" applyAlignment="0" applyProtection="0">
      <alignment vertical="center"/>
    </xf>
    <xf numFmtId="0" fontId="30" fillId="8" borderId="16" applyNumberFormat="0" applyAlignment="0" applyProtection="0">
      <alignment vertical="center"/>
    </xf>
    <xf numFmtId="0" fontId="31" fillId="0" borderId="0">
      <alignment vertical="center"/>
    </xf>
    <xf numFmtId="0" fontId="32" fillId="0" borderId="0">
      <alignment vertical="center"/>
    </xf>
    <xf numFmtId="0" fontId="1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8"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8" fillId="0" borderId="0"/>
    <xf numFmtId="0" fontId="4" fillId="0" borderId="0">
      <alignment vertical="center"/>
    </xf>
    <xf numFmtId="0" fontId="18"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31" fillId="0" borderId="0">
      <alignment vertical="center"/>
    </xf>
    <xf numFmtId="0" fontId="33" fillId="0" borderId="0"/>
    <xf numFmtId="0" fontId="4" fillId="0" borderId="0">
      <alignment vertical="center"/>
    </xf>
    <xf numFmtId="0" fontId="34" fillId="0" borderId="0">
      <alignment vertical="center"/>
    </xf>
    <xf numFmtId="0" fontId="34" fillId="0" borderId="0">
      <alignment vertical="center"/>
    </xf>
    <xf numFmtId="0" fontId="35" fillId="0" borderId="0">
      <alignment vertical="center"/>
    </xf>
    <xf numFmtId="0" fontId="36" fillId="5" borderId="0" applyNumberFormat="0" applyBorder="0" applyAlignment="0" applyProtection="0">
      <alignment vertical="center"/>
    </xf>
    <xf numFmtId="0" fontId="37" fillId="0" borderId="0">
      <alignment vertical="center"/>
    </xf>
    <xf numFmtId="9" fontId="37" fillId="0" borderId="0" applyFont="0" applyFill="0" applyBorder="0" applyAlignment="0" applyProtection="0">
      <alignment vertical="center"/>
    </xf>
    <xf numFmtId="6" fontId="37" fillId="0" borderId="0" applyFont="0" applyFill="0" applyBorder="0" applyAlignment="0" applyProtection="0">
      <alignment vertical="center"/>
    </xf>
    <xf numFmtId="0" fontId="9" fillId="0" borderId="7">
      <alignment horizontal="left" vertical="center"/>
    </xf>
    <xf numFmtId="0" fontId="9" fillId="0" borderId="7">
      <alignment horizontal="left" vertical="center"/>
    </xf>
    <xf numFmtId="0" fontId="10" fillId="23" borderId="13" applyNumberFormat="0" applyFont="0" applyAlignment="0" applyProtection="0">
      <alignment vertical="center"/>
    </xf>
    <xf numFmtId="0" fontId="22" fillId="24" borderId="16" applyNumberFormat="0" applyAlignment="0" applyProtection="0">
      <alignment vertical="center"/>
    </xf>
    <xf numFmtId="0" fontId="27" fillId="0" borderId="20" applyNumberFormat="0" applyFill="0" applyAlignment="0" applyProtection="0">
      <alignment vertical="center"/>
    </xf>
    <xf numFmtId="0" fontId="28" fillId="24" borderId="21" applyNumberFormat="0" applyAlignment="0" applyProtection="0">
      <alignment vertical="center"/>
    </xf>
    <xf numFmtId="0" fontId="30" fillId="8"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 fillId="0" borderId="0" applyFill="0" applyProtection="0">
      <alignment vertical="center"/>
    </xf>
    <xf numFmtId="0" fontId="37" fillId="0" borderId="0">
      <alignment vertical="center"/>
    </xf>
    <xf numFmtId="0" fontId="2" fillId="0" borderId="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5"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6" borderId="0" applyNumberFormat="0" applyBorder="0" applyAlignment="0" applyProtection="0">
      <alignment vertical="center"/>
    </xf>
    <xf numFmtId="0" fontId="5" fillId="37" borderId="0" applyNumberFormat="0" applyBorder="0" applyAlignment="0" applyProtection="0">
      <alignment vertical="center"/>
    </xf>
    <xf numFmtId="0" fontId="5" fillId="34" borderId="0" applyNumberFormat="0" applyBorder="0" applyAlignment="0" applyProtection="0">
      <alignment vertical="center"/>
    </xf>
    <xf numFmtId="0" fontId="5" fillId="35" borderId="0" applyNumberFormat="0" applyBorder="0" applyAlignment="0" applyProtection="0">
      <alignment vertical="center"/>
    </xf>
    <xf numFmtId="0" fontId="5" fillId="38"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1" borderId="0" applyNumberFormat="0" applyBorder="0" applyAlignment="0" applyProtection="0">
      <alignment vertical="center"/>
    </xf>
    <xf numFmtId="0" fontId="5" fillId="42" borderId="0" applyNumberFormat="0" applyBorder="0" applyAlignment="0" applyProtection="0">
      <alignment vertical="center"/>
    </xf>
    <xf numFmtId="0" fontId="5" fillId="43" borderId="0" applyNumberFormat="0" applyBorder="0" applyAlignment="0" applyProtection="0">
      <alignment vertical="center"/>
    </xf>
    <xf numFmtId="0" fontId="5" fillId="38" borderId="0" applyNumberFormat="0" applyBorder="0" applyAlignment="0" applyProtection="0">
      <alignment vertical="center"/>
    </xf>
    <xf numFmtId="0" fontId="5" fillId="39" borderId="0" applyNumberFormat="0" applyBorder="0" applyAlignment="0" applyProtection="0">
      <alignment vertical="center"/>
    </xf>
    <xf numFmtId="0" fontId="5" fillId="44" borderId="0" applyNumberFormat="0" applyBorder="0" applyAlignment="0" applyProtection="0">
      <alignment vertical="center"/>
    </xf>
    <xf numFmtId="0" fontId="16" fillId="45" borderId="12" applyNumberFormat="0" applyAlignment="0" applyProtection="0">
      <alignment vertical="center"/>
    </xf>
    <xf numFmtId="0" fontId="46" fillId="26" borderId="32" applyNumberFormat="0" applyAlignment="0" applyProtection="0">
      <alignment vertical="center"/>
    </xf>
    <xf numFmtId="0" fontId="17" fillId="46" borderId="0" applyNumberFormat="0" applyBorder="0" applyAlignment="0" applyProtection="0">
      <alignment vertical="center"/>
    </xf>
    <xf numFmtId="9" fontId="18" fillId="0" borderId="0" applyFont="0" applyFill="0" applyBorder="0" applyAlignment="0" applyProtection="0"/>
    <xf numFmtId="9" fontId="4" fillId="0" borderId="0" applyFont="0" applyFill="0" applyBorder="0" applyAlignment="0" applyProtection="0">
      <alignment vertical="center"/>
    </xf>
    <xf numFmtId="9" fontId="2" fillId="0" borderId="0" applyFont="0" applyFill="0" applyBorder="0" applyAlignment="0" applyProtection="0">
      <alignment vertical="center"/>
    </xf>
    <xf numFmtId="0" fontId="47" fillId="0" borderId="0" applyNumberFormat="0" applyFill="0" applyBorder="0" applyAlignment="0" applyProtection="0"/>
    <xf numFmtId="0" fontId="18" fillId="47" borderId="33" applyNumberFormat="0" applyFont="0" applyAlignment="0" applyProtection="0">
      <alignment vertical="center"/>
    </xf>
    <xf numFmtId="0" fontId="18" fillId="47" borderId="33" applyNumberFormat="0" applyFont="0" applyAlignment="0" applyProtection="0">
      <alignment vertical="center"/>
    </xf>
    <xf numFmtId="0" fontId="21" fillId="28" borderId="0" applyNumberFormat="0" applyBorder="0" applyAlignment="0" applyProtection="0">
      <alignment vertical="center"/>
    </xf>
    <xf numFmtId="0" fontId="22" fillId="48" borderId="34" applyNumberFormat="0" applyAlignment="0" applyProtection="0">
      <alignment vertical="center"/>
    </xf>
    <xf numFmtId="0" fontId="22" fillId="48" borderId="34" applyNumberFormat="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18" fillId="0" borderId="0" applyFont="0" applyFill="0" applyBorder="0" applyAlignment="0" applyProtection="0"/>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2" fillId="0" borderId="0" applyFont="0" applyFill="0" applyBorder="0" applyAlignment="0" applyProtection="0">
      <alignment vertical="center"/>
    </xf>
    <xf numFmtId="0" fontId="27" fillId="0" borderId="35" applyNumberFormat="0" applyFill="0" applyAlignment="0" applyProtection="0">
      <alignment vertical="center"/>
    </xf>
    <xf numFmtId="0" fontId="27" fillId="0" borderId="35" applyNumberFormat="0" applyFill="0" applyAlignment="0" applyProtection="0">
      <alignment vertical="center"/>
    </xf>
    <xf numFmtId="0" fontId="28" fillId="48" borderId="36" applyNumberFormat="0" applyAlignment="0" applyProtection="0">
      <alignment vertical="center"/>
    </xf>
    <xf numFmtId="0" fontId="28" fillId="48" borderId="36" applyNumberFormat="0" applyAlignment="0" applyProtection="0">
      <alignment vertical="center"/>
    </xf>
    <xf numFmtId="6" fontId="18" fillId="0" borderId="0" applyFont="0" applyFill="0" applyBorder="0" applyAlignment="0" applyProtection="0"/>
    <xf numFmtId="6" fontId="18" fillId="0" borderId="0" applyFont="0" applyFill="0" applyBorder="0" applyAlignment="0" applyProtection="0"/>
    <xf numFmtId="6" fontId="18" fillId="0" borderId="0" applyFont="0" applyFill="0" applyBorder="0" applyAlignment="0" applyProtection="0"/>
    <xf numFmtId="0" fontId="30" fillId="32" borderId="34" applyNumberFormat="0" applyAlignment="0" applyProtection="0">
      <alignment vertical="center"/>
    </xf>
    <xf numFmtId="0" fontId="30" fillId="32" borderId="34" applyNumberFormat="0" applyAlignment="0" applyProtection="0">
      <alignment vertical="center"/>
    </xf>
    <xf numFmtId="0" fontId="37" fillId="0" borderId="0">
      <alignment vertical="center"/>
    </xf>
    <xf numFmtId="0" fontId="37" fillId="0" borderId="0">
      <alignment vertical="center"/>
    </xf>
    <xf numFmtId="0" fontId="18" fillId="0" borderId="0">
      <alignment vertical="center"/>
    </xf>
    <xf numFmtId="180" fontId="18" fillId="0" borderId="0">
      <alignment vertical="center"/>
    </xf>
    <xf numFmtId="181" fontId="18" fillId="0" borderId="0"/>
    <xf numFmtId="0" fontId="18" fillId="0" borderId="0"/>
    <xf numFmtId="0" fontId="37" fillId="0" borderId="0">
      <alignment vertical="center"/>
    </xf>
    <xf numFmtId="0" fontId="18" fillId="0" borderId="0"/>
    <xf numFmtId="0" fontId="18" fillId="0" borderId="0"/>
    <xf numFmtId="180" fontId="37" fillId="0" borderId="0">
      <alignment vertical="center"/>
    </xf>
    <xf numFmtId="0" fontId="37" fillId="0" borderId="0">
      <alignment vertical="center"/>
    </xf>
    <xf numFmtId="0" fontId="4" fillId="0" borderId="0">
      <alignment vertical="center"/>
    </xf>
    <xf numFmtId="0" fontId="37" fillId="0" borderId="0">
      <alignment vertical="center"/>
    </xf>
    <xf numFmtId="0" fontId="37" fillId="0" borderId="0">
      <alignment vertical="center"/>
    </xf>
    <xf numFmtId="0" fontId="18" fillId="0" borderId="0"/>
    <xf numFmtId="0" fontId="18" fillId="0" borderId="0"/>
    <xf numFmtId="0" fontId="18" fillId="0" borderId="0"/>
    <xf numFmtId="180" fontId="18" fillId="0" borderId="0"/>
    <xf numFmtId="0" fontId="37" fillId="0" borderId="0">
      <alignment vertical="center"/>
    </xf>
    <xf numFmtId="0" fontId="37" fillId="0" borderId="0">
      <alignment vertical="center"/>
    </xf>
    <xf numFmtId="0" fontId="18" fillId="0" borderId="0">
      <alignment vertical="center"/>
    </xf>
    <xf numFmtId="0" fontId="18" fillId="0" borderId="0">
      <alignment vertical="center"/>
    </xf>
    <xf numFmtId="180" fontId="18" fillId="0" borderId="0"/>
    <xf numFmtId="0" fontId="18" fillId="0" borderId="0"/>
    <xf numFmtId="0" fontId="18" fillId="0" borderId="0"/>
    <xf numFmtId="0" fontId="18" fillId="0" borderId="0"/>
    <xf numFmtId="0" fontId="18" fillId="0" borderId="0"/>
    <xf numFmtId="0" fontId="36" fillId="2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0" borderId="37">
      <alignment horizontal="left" vertical="center"/>
    </xf>
    <xf numFmtId="0" fontId="9" fillId="0" borderId="37">
      <alignment horizontal="left" vertical="center"/>
    </xf>
    <xf numFmtId="0" fontId="9" fillId="0" borderId="37">
      <alignment horizontal="left" vertical="center"/>
    </xf>
    <xf numFmtId="0" fontId="22" fillId="24" borderId="34" applyNumberFormat="0" applyAlignment="0" applyProtection="0">
      <alignment vertical="center"/>
    </xf>
    <xf numFmtId="0" fontId="28" fillId="24" borderId="36" applyNumberFormat="0" applyAlignment="0" applyProtection="0">
      <alignment vertical="center"/>
    </xf>
    <xf numFmtId="0" fontId="30" fillId="8" borderId="34" applyNumberFormat="0" applyAlignment="0" applyProtection="0">
      <alignment vertical="center"/>
    </xf>
    <xf numFmtId="0" fontId="9" fillId="0" borderId="37">
      <alignment horizontal="left" vertical="center"/>
    </xf>
    <xf numFmtId="0" fontId="9" fillId="0" borderId="37">
      <alignment horizontal="left" vertical="center"/>
    </xf>
    <xf numFmtId="0" fontId="22" fillId="24" borderId="34" applyNumberFormat="0" applyAlignment="0" applyProtection="0">
      <alignment vertical="center"/>
    </xf>
    <xf numFmtId="0" fontId="28" fillId="24" borderId="36" applyNumberFormat="0" applyAlignment="0" applyProtection="0">
      <alignment vertical="center"/>
    </xf>
    <xf numFmtId="0" fontId="30" fillId="8" borderId="34" applyNumberFormat="0" applyAlignment="0" applyProtection="0">
      <alignment vertical="center"/>
    </xf>
    <xf numFmtId="0" fontId="18" fillId="47" borderId="13" applyNumberFormat="0" applyFont="0" applyAlignment="0" applyProtection="0">
      <alignment vertical="center"/>
    </xf>
    <xf numFmtId="0" fontId="18" fillId="47" borderId="13" applyNumberFormat="0" applyFont="0" applyAlignment="0" applyProtection="0">
      <alignment vertical="center"/>
    </xf>
    <xf numFmtId="0" fontId="22" fillId="48" borderId="16" applyNumberFormat="0" applyAlignment="0" applyProtection="0">
      <alignment vertical="center"/>
    </xf>
    <xf numFmtId="0" fontId="22" fillId="48" borderId="16" applyNumberFormat="0" applyAlignment="0" applyProtection="0">
      <alignment vertical="center"/>
    </xf>
    <xf numFmtId="0" fontId="27" fillId="0" borderId="20" applyNumberFormat="0" applyFill="0" applyAlignment="0" applyProtection="0">
      <alignment vertical="center"/>
    </xf>
    <xf numFmtId="0" fontId="27" fillId="0" borderId="20" applyNumberFormat="0" applyFill="0" applyAlignment="0" applyProtection="0">
      <alignment vertical="center"/>
    </xf>
    <xf numFmtId="0" fontId="28" fillId="48" borderId="21" applyNumberFormat="0" applyAlignment="0" applyProtection="0">
      <alignment vertical="center"/>
    </xf>
    <xf numFmtId="0" fontId="28" fillId="48" borderId="21" applyNumberFormat="0" applyAlignment="0" applyProtection="0">
      <alignment vertical="center"/>
    </xf>
    <xf numFmtId="0" fontId="30" fillId="32" borderId="16" applyNumberFormat="0" applyAlignment="0" applyProtection="0">
      <alignment vertical="center"/>
    </xf>
    <xf numFmtId="0" fontId="30" fillId="32" borderId="16" applyNumberFormat="0" applyAlignment="0" applyProtection="0">
      <alignment vertical="center"/>
    </xf>
    <xf numFmtId="0" fontId="22" fillId="24" borderId="16" applyNumberFormat="0" applyAlignment="0" applyProtection="0">
      <alignment vertical="center"/>
    </xf>
    <xf numFmtId="0" fontId="28" fillId="24" borderId="21" applyNumberFormat="0" applyAlignment="0" applyProtection="0">
      <alignment vertical="center"/>
    </xf>
    <xf numFmtId="0" fontId="30" fillId="8" borderId="16" applyNumberFormat="0" applyAlignment="0" applyProtection="0">
      <alignment vertical="center"/>
    </xf>
    <xf numFmtId="0" fontId="22" fillId="24" borderId="16" applyNumberFormat="0" applyAlignment="0" applyProtection="0">
      <alignment vertical="center"/>
    </xf>
    <xf numFmtId="0" fontId="28" fillId="24" borderId="21" applyNumberFormat="0" applyAlignment="0" applyProtection="0">
      <alignment vertical="center"/>
    </xf>
    <xf numFmtId="0" fontId="30" fillId="8" borderId="16" applyNumberFormat="0" applyAlignment="0" applyProtection="0">
      <alignment vertical="center"/>
    </xf>
    <xf numFmtId="182" fontId="37" fillId="0" borderId="0">
      <alignment vertical="center"/>
    </xf>
    <xf numFmtId="182" fontId="42" fillId="0" borderId="0" applyNumberFormat="0" applyFill="0" applyBorder="0" applyAlignment="0" applyProtection="0">
      <alignment vertical="center"/>
    </xf>
    <xf numFmtId="182" fontId="1" fillId="0" borderId="0">
      <alignment vertical="center"/>
    </xf>
    <xf numFmtId="182" fontId="1" fillId="0" borderId="0">
      <alignment vertical="center"/>
    </xf>
  </cellStyleXfs>
  <cellXfs count="350">
    <xf numFmtId="0" fontId="0" fillId="0" borderId="0" xfId="0">
      <alignment vertical="center"/>
    </xf>
    <xf numFmtId="0" fontId="18" fillId="0" borderId="0" xfId="77">
      <alignment vertical="center"/>
    </xf>
    <xf numFmtId="0" fontId="18" fillId="0" borderId="9" xfId="77" applyBorder="1">
      <alignment vertical="center"/>
    </xf>
    <xf numFmtId="0" fontId="18" fillId="0" borderId="23" xfId="77" applyBorder="1">
      <alignment vertical="center"/>
    </xf>
    <xf numFmtId="0" fontId="18" fillId="0" borderId="0" xfId="77" applyBorder="1">
      <alignment vertical="center"/>
    </xf>
    <xf numFmtId="0" fontId="18" fillId="0" borderId="1" xfId="77" applyBorder="1">
      <alignment vertical="center"/>
    </xf>
    <xf numFmtId="0" fontId="18" fillId="0" borderId="2" xfId="77" applyBorder="1">
      <alignment vertical="center"/>
    </xf>
    <xf numFmtId="0" fontId="18" fillId="0" borderId="25" xfId="77" applyBorder="1">
      <alignment vertical="center"/>
    </xf>
    <xf numFmtId="0" fontId="18" fillId="0" borderId="4" xfId="77" applyBorder="1">
      <alignment vertical="center"/>
    </xf>
    <xf numFmtId="0" fontId="18" fillId="25" borderId="4" xfId="77" applyFill="1" applyBorder="1">
      <alignment vertical="center"/>
    </xf>
    <xf numFmtId="0" fontId="18" fillId="25" borderId="5" xfId="77" applyFill="1" applyBorder="1">
      <alignment vertical="center"/>
    </xf>
    <xf numFmtId="0" fontId="18" fillId="25" borderId="0" xfId="77" applyFill="1" applyBorder="1">
      <alignment vertical="center"/>
    </xf>
    <xf numFmtId="0" fontId="18" fillId="0" borderId="27" xfId="77" applyBorder="1">
      <alignment vertical="center"/>
    </xf>
    <xf numFmtId="0" fontId="18" fillId="0" borderId="0" xfId="77" applyBorder="1" applyAlignment="1">
      <alignment vertical="center"/>
    </xf>
    <xf numFmtId="0" fontId="18" fillId="0" borderId="0" xfId="77" applyFill="1">
      <alignment vertical="center"/>
    </xf>
    <xf numFmtId="0" fontId="41" fillId="0" borderId="0" xfId="77" applyFont="1" applyBorder="1" applyAlignment="1">
      <alignment vertical="center"/>
    </xf>
    <xf numFmtId="0" fontId="33" fillId="0" borderId="0" xfId="77" applyFont="1" applyBorder="1" applyAlignment="1">
      <alignment vertical="top" wrapText="1"/>
    </xf>
    <xf numFmtId="0" fontId="33" fillId="0" borderId="0" xfId="77" applyFont="1" applyBorder="1" applyAlignment="1">
      <alignment vertical="top" textRotation="255"/>
    </xf>
    <xf numFmtId="0" fontId="33" fillId="0" borderId="0" xfId="77" applyFont="1" applyBorder="1" applyAlignment="1">
      <alignment vertical="top"/>
    </xf>
    <xf numFmtId="0" fontId="18" fillId="25" borderId="6" xfId="77" applyFill="1" applyBorder="1">
      <alignment vertical="center"/>
    </xf>
    <xf numFmtId="0" fontId="18" fillId="0" borderId="8" xfId="77" applyBorder="1">
      <alignment vertical="center"/>
    </xf>
    <xf numFmtId="0" fontId="18" fillId="0" borderId="28" xfId="77" applyBorder="1">
      <alignment vertical="center"/>
    </xf>
    <xf numFmtId="0" fontId="18" fillId="2" borderId="0" xfId="77" applyFill="1" applyBorder="1" applyAlignment="1">
      <alignment vertical="top"/>
    </xf>
    <xf numFmtId="0" fontId="49" fillId="0" borderId="0" xfId="77" applyFont="1" applyAlignment="1">
      <alignment horizontal="center" vertical="center" readingOrder="1"/>
    </xf>
    <xf numFmtId="0" fontId="18" fillId="0" borderId="29" xfId="77" applyBorder="1">
      <alignment vertical="center"/>
    </xf>
    <xf numFmtId="0" fontId="33" fillId="0" borderId="0" xfId="77" applyFont="1" applyBorder="1" applyAlignment="1">
      <alignment vertical="center"/>
    </xf>
    <xf numFmtId="0" fontId="18" fillId="0" borderId="4" xfId="77" applyFill="1" applyBorder="1">
      <alignment vertical="center"/>
    </xf>
    <xf numFmtId="0" fontId="18" fillId="0" borderId="0" xfId="77" applyFill="1" applyBorder="1">
      <alignment vertical="center"/>
    </xf>
    <xf numFmtId="0" fontId="18" fillId="0" borderId="25" xfId="77" applyFill="1" applyBorder="1">
      <alignment vertical="center"/>
    </xf>
    <xf numFmtId="0" fontId="18" fillId="0" borderId="0" xfId="77" applyFont="1" applyBorder="1" applyAlignment="1">
      <alignment vertical="center"/>
    </xf>
    <xf numFmtId="0" fontId="18" fillId="0" borderId="25" xfId="77" applyFont="1" applyBorder="1" applyAlignment="1">
      <alignment vertical="center"/>
    </xf>
    <xf numFmtId="0" fontId="45" fillId="0" borderId="0" xfId="77" applyFont="1" applyBorder="1" applyAlignment="1">
      <alignment vertical="center"/>
    </xf>
    <xf numFmtId="0" fontId="33" fillId="0" borderId="0" xfId="77" applyFont="1" applyFill="1" applyBorder="1" applyAlignment="1">
      <alignment vertical="center" wrapText="1"/>
    </xf>
    <xf numFmtId="0" fontId="45" fillId="0" borderId="0" xfId="77" applyFont="1" applyFill="1" applyBorder="1" applyAlignment="1">
      <alignment vertical="top"/>
    </xf>
    <xf numFmtId="0" fontId="18" fillId="0" borderId="9" xfId="77" applyFill="1" applyBorder="1">
      <alignment vertical="center"/>
    </xf>
    <xf numFmtId="0" fontId="18" fillId="2" borderId="0" xfId="77" applyFill="1" applyBorder="1">
      <alignment vertical="center"/>
    </xf>
    <xf numFmtId="0" fontId="18" fillId="0" borderId="0" xfId="77" applyFill="1" applyBorder="1" applyAlignment="1">
      <alignment vertical="top"/>
    </xf>
    <xf numFmtId="0" fontId="33" fillId="0" borderId="9" xfId="77" applyFont="1" applyBorder="1" applyAlignment="1">
      <alignment vertical="top" textRotation="255"/>
    </xf>
    <xf numFmtId="0" fontId="33" fillId="0" borderId="9" xfId="77" applyFont="1" applyBorder="1" applyAlignment="1">
      <alignment vertical="top"/>
    </xf>
    <xf numFmtId="0" fontId="18" fillId="2" borderId="0" xfId="77" applyFill="1" applyBorder="1" applyAlignment="1">
      <alignment vertical="center"/>
    </xf>
    <xf numFmtId="0" fontId="18" fillId="0" borderId="0" xfId="77" applyFill="1" applyBorder="1" applyAlignment="1">
      <alignment vertical="center"/>
    </xf>
    <xf numFmtId="0" fontId="33" fillId="0" borderId="0" xfId="77" applyFont="1" applyFill="1" applyBorder="1" applyAlignment="1">
      <alignment vertical="center"/>
    </xf>
    <xf numFmtId="0" fontId="39" fillId="0" borderId="0" xfId="77" applyFont="1" applyFill="1" applyBorder="1" applyAlignment="1">
      <alignment vertical="center"/>
    </xf>
    <xf numFmtId="0" fontId="39" fillId="0" borderId="0" xfId="77" applyFont="1" applyBorder="1" applyAlignment="1">
      <alignment vertical="center"/>
    </xf>
    <xf numFmtId="0" fontId="39" fillId="0" borderId="25" xfId="77" applyFont="1" applyBorder="1" applyAlignment="1">
      <alignment vertical="center"/>
    </xf>
    <xf numFmtId="0" fontId="0" fillId="0" borderId="0" xfId="0" applyBorder="1">
      <alignment vertical="center"/>
    </xf>
    <xf numFmtId="0" fontId="0" fillId="0" borderId="25" xfId="0" applyBorder="1">
      <alignment vertical="center"/>
    </xf>
    <xf numFmtId="0" fontId="48" fillId="2" borderId="0" xfId="77" applyFont="1" applyFill="1" applyBorder="1" applyAlignment="1">
      <alignment vertical="top" wrapText="1"/>
    </xf>
    <xf numFmtId="0" fontId="39" fillId="0" borderId="0" xfId="0" applyFont="1" applyBorder="1" applyAlignment="1">
      <alignment vertical="center" wrapText="1"/>
    </xf>
    <xf numFmtId="0" fontId="33" fillId="0" borderId="0" xfId="77" applyFont="1" applyBorder="1" applyAlignment="1">
      <alignment horizontal="center" vertical="center"/>
    </xf>
    <xf numFmtId="0" fontId="39" fillId="0" borderId="0" xfId="0" applyFont="1" applyBorder="1" applyAlignment="1">
      <alignment horizontal="center" vertical="center" wrapText="1"/>
    </xf>
    <xf numFmtId="0" fontId="18" fillId="25" borderId="25" xfId="77" applyFill="1" applyBorder="1">
      <alignment vertical="center"/>
    </xf>
    <xf numFmtId="0" fontId="18" fillId="25" borderId="8" xfId="77" applyFill="1" applyBorder="1">
      <alignment vertical="center"/>
    </xf>
    <xf numFmtId="0" fontId="18" fillId="25" borderId="9" xfId="77" applyFill="1" applyBorder="1">
      <alignment vertical="center"/>
    </xf>
    <xf numFmtId="0" fontId="18" fillId="25" borderId="38" xfId="77" applyFill="1" applyBorder="1">
      <alignment vertical="center"/>
    </xf>
    <xf numFmtId="0" fontId="18" fillId="25" borderId="10" xfId="77" applyFill="1" applyBorder="1">
      <alignment vertical="center"/>
    </xf>
    <xf numFmtId="0" fontId="18" fillId="25" borderId="29" xfId="77" applyFill="1" applyBorder="1">
      <alignment vertical="center"/>
    </xf>
    <xf numFmtId="0" fontId="33" fillId="0" borderId="0" xfId="77" applyFont="1" applyFill="1" applyBorder="1" applyAlignment="1">
      <alignment horizontal="center" vertical="center"/>
    </xf>
    <xf numFmtId="0" fontId="18" fillId="0" borderId="1" xfId="77" applyFill="1" applyBorder="1">
      <alignment vertical="center"/>
    </xf>
    <xf numFmtId="0" fontId="18" fillId="0" borderId="3" xfId="77" applyFill="1" applyBorder="1">
      <alignment vertical="center"/>
    </xf>
    <xf numFmtId="0" fontId="18" fillId="0" borderId="2" xfId="77" applyFill="1" applyBorder="1">
      <alignment vertical="center"/>
    </xf>
    <xf numFmtId="0" fontId="18" fillId="0" borderId="2" xfId="77" applyFill="1" applyBorder="1" applyAlignment="1">
      <alignment horizontal="center" vertical="top"/>
    </xf>
    <xf numFmtId="0" fontId="18" fillId="0" borderId="28" xfId="77" applyFill="1" applyBorder="1">
      <alignment vertical="center"/>
    </xf>
    <xf numFmtId="0" fontId="18" fillId="0" borderId="5" xfId="77" applyFill="1" applyBorder="1">
      <alignment vertical="center"/>
    </xf>
    <xf numFmtId="0" fontId="18" fillId="0" borderId="0" xfId="77" applyFill="1" applyBorder="1" applyAlignment="1">
      <alignment horizontal="center" vertical="top"/>
    </xf>
    <xf numFmtId="0" fontId="18" fillId="0" borderId="27" xfId="77" applyFill="1" applyBorder="1">
      <alignment vertical="center"/>
    </xf>
    <xf numFmtId="0" fontId="18" fillId="0" borderId="6" xfId="77" applyFill="1" applyBorder="1">
      <alignment vertical="center"/>
    </xf>
    <xf numFmtId="0" fontId="18" fillId="0" borderId="5" xfId="77" applyFill="1" applyBorder="1" applyAlignment="1">
      <alignment vertical="center"/>
    </xf>
    <xf numFmtId="0" fontId="18" fillId="0" borderId="25" xfId="77" applyFill="1" applyBorder="1" applyAlignment="1">
      <alignment vertical="center"/>
    </xf>
    <xf numFmtId="0" fontId="18" fillId="0" borderId="26" xfId="77" applyFill="1" applyBorder="1">
      <alignment vertical="center"/>
    </xf>
    <xf numFmtId="0" fontId="18" fillId="0" borderId="23" xfId="77" applyFill="1" applyBorder="1">
      <alignment vertical="center"/>
    </xf>
    <xf numFmtId="0" fontId="18" fillId="0" borderId="22" xfId="77" applyFill="1" applyBorder="1">
      <alignment vertical="center"/>
    </xf>
    <xf numFmtId="0" fontId="18" fillId="0" borderId="24" xfId="77" applyFill="1" applyBorder="1" applyAlignment="1">
      <alignment vertical="center"/>
    </xf>
    <xf numFmtId="0" fontId="18" fillId="0" borderId="24" xfId="77" applyFill="1" applyBorder="1">
      <alignment vertical="center"/>
    </xf>
    <xf numFmtId="0" fontId="0" fillId="0" borderId="0" xfId="0" applyFill="1" applyBorder="1">
      <alignment vertical="center"/>
    </xf>
    <xf numFmtId="0" fontId="0" fillId="0" borderId="25" xfId="0" applyFill="1" applyBorder="1">
      <alignment vertical="center"/>
    </xf>
    <xf numFmtId="0" fontId="39" fillId="0" borderId="25" xfId="0" applyFont="1" applyBorder="1" applyAlignment="1">
      <alignment vertical="center" wrapText="1"/>
    </xf>
    <xf numFmtId="0" fontId="0" fillId="0" borderId="3" xfId="0" applyBorder="1">
      <alignment vertical="center"/>
    </xf>
    <xf numFmtId="0" fontId="0" fillId="0" borderId="5" xfId="0" applyBorder="1">
      <alignment vertical="center"/>
    </xf>
    <xf numFmtId="0" fontId="43" fillId="0" borderId="0" xfId="0" applyFont="1" applyFill="1" applyBorder="1" applyAlignment="1">
      <alignment vertical="center" shrinkToFit="1"/>
    </xf>
    <xf numFmtId="0" fontId="43" fillId="0" borderId="30" xfId="0" applyFont="1" applyFill="1" applyBorder="1" applyAlignment="1">
      <alignment vertical="center" shrinkToFit="1"/>
    </xf>
    <xf numFmtId="0" fontId="44" fillId="0" borderId="31" xfId="0" applyFont="1" applyFill="1" applyBorder="1" applyAlignment="1">
      <alignment vertical="center" shrinkToFit="1"/>
    </xf>
    <xf numFmtId="0" fontId="44" fillId="0" borderId="0" xfId="0" applyFont="1" applyFill="1" applyBorder="1" applyAlignment="1">
      <alignment vertical="center" shrinkToFit="1"/>
    </xf>
    <xf numFmtId="0" fontId="39" fillId="0" borderId="5" xfId="77" applyFont="1" applyFill="1" applyBorder="1" applyAlignment="1">
      <alignment vertical="center"/>
    </xf>
    <xf numFmtId="0" fontId="33" fillId="0" borderId="25" xfId="77" applyFont="1" applyFill="1" applyBorder="1" applyAlignment="1">
      <alignment vertical="center"/>
    </xf>
    <xf numFmtId="0" fontId="33" fillId="0" borderId="23" xfId="77" applyFont="1" applyFill="1" applyBorder="1" applyAlignment="1">
      <alignment vertical="center"/>
    </xf>
    <xf numFmtId="0" fontId="33" fillId="0" borderId="27" xfId="77" applyFont="1" applyFill="1" applyBorder="1" applyAlignment="1">
      <alignment vertical="center"/>
    </xf>
    <xf numFmtId="0" fontId="39" fillId="0" borderId="23" xfId="0" applyFont="1" applyBorder="1" applyAlignment="1">
      <alignment vertical="center" wrapText="1"/>
    </xf>
    <xf numFmtId="0" fontId="39" fillId="0" borderId="27" xfId="0" applyFont="1" applyBorder="1" applyAlignment="1">
      <alignment vertical="center" wrapText="1"/>
    </xf>
    <xf numFmtId="0" fontId="0" fillId="0" borderId="6" xfId="0" applyBorder="1">
      <alignment vertical="center"/>
    </xf>
    <xf numFmtId="0" fontId="33" fillId="0" borderId="0" xfId="0" applyFont="1" applyBorder="1" applyAlignment="1">
      <alignment vertical="center" wrapText="1"/>
    </xf>
    <xf numFmtId="0" fontId="18" fillId="0" borderId="5" xfId="77" applyBorder="1">
      <alignment vertical="center"/>
    </xf>
    <xf numFmtId="0" fontId="18" fillId="0" borderId="24" xfId="77" applyBorder="1">
      <alignment vertical="center"/>
    </xf>
    <xf numFmtId="0" fontId="0" fillId="0" borderId="0" xfId="0" applyAlignment="1">
      <alignment horizontal="right" vertical="center"/>
    </xf>
    <xf numFmtId="182" fontId="0" fillId="0" borderId="42" xfId="0" applyNumberFormat="1" applyBorder="1">
      <alignment vertical="center"/>
    </xf>
    <xf numFmtId="0" fontId="0" fillId="0" borderId="43" xfId="0" applyBorder="1" applyAlignment="1">
      <alignment horizontal="center" vertical="center"/>
    </xf>
    <xf numFmtId="0" fontId="0" fillId="0" borderId="44" xfId="0" applyBorder="1">
      <alignment vertical="center"/>
    </xf>
    <xf numFmtId="182" fontId="0" fillId="0" borderId="45" xfId="0" applyNumberFormat="1" applyBorder="1">
      <alignment vertical="center"/>
    </xf>
    <xf numFmtId="0" fontId="0" fillId="0" borderId="46" xfId="0" applyBorder="1" applyAlignment="1">
      <alignment horizontal="center" vertical="center"/>
    </xf>
    <xf numFmtId="184" fontId="0" fillId="0" borderId="47" xfId="0" applyNumberFormat="1" applyBorder="1">
      <alignment vertical="center"/>
    </xf>
    <xf numFmtId="0" fontId="0" fillId="0" borderId="47" xfId="0" applyBorder="1">
      <alignment vertical="center"/>
    </xf>
    <xf numFmtId="182" fontId="0" fillId="0" borderId="48" xfId="0" applyNumberFormat="1" applyBorder="1">
      <alignment vertical="center"/>
    </xf>
    <xf numFmtId="0" fontId="0" fillId="0" borderId="49" xfId="0" applyBorder="1" applyAlignment="1">
      <alignment horizontal="center" vertical="center"/>
    </xf>
    <xf numFmtId="184" fontId="0" fillId="0" borderId="50" xfId="0" applyNumberFormat="1" applyBorder="1">
      <alignment vertical="center"/>
    </xf>
    <xf numFmtId="0" fontId="0" fillId="0" borderId="51" xfId="0" applyBorder="1">
      <alignment vertical="center"/>
    </xf>
    <xf numFmtId="182" fontId="0" fillId="0" borderId="52" xfId="0" applyNumberFormat="1" applyBorder="1">
      <alignment vertical="center"/>
    </xf>
    <xf numFmtId="0" fontId="0" fillId="0" borderId="53" xfId="0" applyBorder="1" applyAlignment="1">
      <alignment horizontal="center" vertical="center"/>
    </xf>
    <xf numFmtId="0" fontId="0" fillId="0" borderId="50" xfId="0" applyBorder="1">
      <alignment vertical="center"/>
    </xf>
    <xf numFmtId="0" fontId="51" fillId="0" borderId="0" xfId="0" applyFont="1">
      <alignment vertical="center"/>
    </xf>
    <xf numFmtId="14" fontId="0" fillId="0" borderId="0" xfId="0" applyNumberFormat="1">
      <alignment vertical="center"/>
    </xf>
    <xf numFmtId="0" fontId="56" fillId="0" borderId="0" xfId="0" applyFont="1" applyFill="1">
      <alignment vertical="center"/>
    </xf>
    <xf numFmtId="0" fontId="56" fillId="0" borderId="0" xfId="0" applyFont="1">
      <alignment vertical="center"/>
    </xf>
    <xf numFmtId="0" fontId="37" fillId="0" borderId="0" xfId="0" applyFont="1">
      <alignment vertical="center"/>
    </xf>
    <xf numFmtId="0" fontId="59" fillId="0" borderId="0" xfId="0" applyFont="1" applyAlignment="1">
      <alignment vertical="center"/>
    </xf>
    <xf numFmtId="0" fontId="60" fillId="49" borderId="0" xfId="0" applyFont="1" applyFill="1">
      <alignment vertical="center"/>
    </xf>
    <xf numFmtId="0" fontId="60" fillId="49" borderId="0" xfId="0" applyFont="1" applyFill="1" applyAlignment="1">
      <alignment horizontal="right" vertical="center"/>
    </xf>
    <xf numFmtId="0" fontId="58" fillId="0" borderId="41" xfId="0" applyFont="1" applyFill="1" applyBorder="1" applyAlignment="1" applyProtection="1">
      <alignment horizontal="center" vertical="center"/>
      <protection locked="0"/>
    </xf>
    <xf numFmtId="0" fontId="37" fillId="49" borderId="0" xfId="0" applyFont="1" applyFill="1">
      <alignment vertical="center"/>
    </xf>
    <xf numFmtId="0" fontId="37" fillId="0" borderId="0" xfId="0" applyFont="1" applyFill="1">
      <alignment vertical="center"/>
    </xf>
    <xf numFmtId="0" fontId="58" fillId="0" borderId="41" xfId="0" applyFont="1" applyBorder="1" applyAlignment="1" applyProtection="1">
      <alignment horizontal="center" vertical="center"/>
      <protection locked="0"/>
    </xf>
    <xf numFmtId="0" fontId="61" fillId="0" borderId="0" xfId="0" applyFont="1" applyFill="1" applyAlignment="1">
      <alignment horizontal="center" vertical="center"/>
    </xf>
    <xf numFmtId="0" fontId="37" fillId="49" borderId="0" xfId="0" applyFont="1" applyFill="1" applyAlignment="1">
      <alignment horizontal="right" vertical="center"/>
    </xf>
    <xf numFmtId="183" fontId="58" fillId="0" borderId="41" xfId="0" applyNumberFormat="1" applyFont="1" applyBorder="1" applyAlignment="1" applyProtection="1">
      <alignment horizontal="center" vertical="center"/>
      <protection locked="0"/>
    </xf>
    <xf numFmtId="0" fontId="37" fillId="0" borderId="0" xfId="0" applyFont="1" applyAlignment="1">
      <alignment horizontal="right" vertical="center"/>
    </xf>
    <xf numFmtId="0" fontId="60" fillId="0" borderId="0" xfId="0" applyFont="1" applyAlignment="1">
      <alignment horizontal="center" vertical="center"/>
    </xf>
    <xf numFmtId="0" fontId="37" fillId="0" borderId="0" xfId="0" applyFont="1" applyAlignment="1">
      <alignment horizontal="left" vertical="top"/>
    </xf>
    <xf numFmtId="0" fontId="61" fillId="0" borderId="0" xfId="0" applyNumberFormat="1" applyFont="1" applyFill="1" applyBorder="1" applyAlignment="1">
      <alignment horizontal="center" vertical="center"/>
    </xf>
    <xf numFmtId="0" fontId="58" fillId="0" borderId="0" xfId="0" applyFont="1">
      <alignment vertical="center"/>
    </xf>
    <xf numFmtId="0" fontId="62" fillId="0" borderId="0" xfId="0" applyFont="1">
      <alignment vertical="center"/>
    </xf>
    <xf numFmtId="0" fontId="61" fillId="0" borderId="0" xfId="0" applyNumberFormat="1" applyFont="1" applyAlignment="1">
      <alignment horizontal="center" vertical="center"/>
    </xf>
    <xf numFmtId="0" fontId="37" fillId="0" borderId="0" xfId="0" applyFont="1" applyFill="1" applyAlignment="1">
      <alignment horizontal="right" vertical="center"/>
    </xf>
    <xf numFmtId="183" fontId="58" fillId="0" borderId="0" xfId="0" applyNumberFormat="1" applyFont="1" applyBorder="1" applyAlignment="1">
      <alignment horizontal="center" vertical="center"/>
    </xf>
    <xf numFmtId="0" fontId="63" fillId="49" borderId="0" xfId="0" applyFont="1" applyFill="1">
      <alignment vertical="center"/>
    </xf>
    <xf numFmtId="0" fontId="37" fillId="49" borderId="0" xfId="0" applyFont="1" applyFill="1" applyAlignment="1">
      <alignment horizontal="right" vertical="center" shrinkToFit="1"/>
    </xf>
    <xf numFmtId="0" fontId="37" fillId="0" borderId="0" xfId="0" applyFont="1" applyAlignment="1">
      <alignment horizontal="left" vertical="top" wrapText="1"/>
    </xf>
    <xf numFmtId="0" fontId="58" fillId="0" borderId="0" xfId="0" applyFont="1" applyBorder="1" applyAlignment="1">
      <alignment horizontal="center" vertical="center"/>
    </xf>
    <xf numFmtId="0" fontId="64" fillId="0" borderId="0" xfId="0" applyFont="1" applyAlignment="1">
      <alignment horizontal="left" vertical="top"/>
    </xf>
    <xf numFmtId="0" fontId="40" fillId="0" borderId="0" xfId="77" applyFont="1" applyFill="1" applyBorder="1" applyAlignment="1">
      <alignment vertical="center" wrapText="1"/>
    </xf>
    <xf numFmtId="0" fontId="40" fillId="0" borderId="0" xfId="77" applyFont="1" applyFill="1" applyBorder="1" applyAlignment="1">
      <alignment vertical="center"/>
    </xf>
    <xf numFmtId="0" fontId="18" fillId="0" borderId="0" xfId="77" applyFont="1" applyFill="1" applyBorder="1" applyAlignment="1">
      <alignment vertical="center" wrapText="1"/>
    </xf>
    <xf numFmtId="0" fontId="18" fillId="0" borderId="0" xfId="77" applyFont="1" applyFill="1" applyBorder="1" applyAlignment="1">
      <alignment vertical="center"/>
    </xf>
    <xf numFmtId="0" fontId="40" fillId="0" borderId="0" xfId="77" applyFont="1" applyFill="1" applyBorder="1" applyAlignment="1">
      <alignment horizontal="center" vertical="center"/>
    </xf>
    <xf numFmtId="0" fontId="43" fillId="0" borderId="0" xfId="77" applyFont="1" applyFill="1" applyBorder="1" applyAlignment="1">
      <alignment vertical="center" shrinkToFit="1"/>
    </xf>
    <xf numFmtId="0" fontId="44" fillId="0" borderId="0" xfId="77" applyFont="1" applyFill="1" applyBorder="1" applyAlignment="1">
      <alignment vertical="center" shrinkToFit="1"/>
    </xf>
    <xf numFmtId="0" fontId="65" fillId="0" borderId="0" xfId="77" applyFont="1" applyBorder="1" applyAlignment="1">
      <alignment vertical="center"/>
    </xf>
    <xf numFmtId="0" fontId="65" fillId="0" borderId="0" xfId="77" applyFont="1" applyBorder="1" applyAlignment="1">
      <alignment vertical="center" wrapText="1"/>
    </xf>
    <xf numFmtId="0" fontId="38" fillId="0" borderId="0" xfId="77" applyFont="1" applyBorder="1" applyAlignment="1">
      <alignment vertical="center"/>
    </xf>
    <xf numFmtId="0" fontId="33" fillId="0" borderId="0" xfId="77" applyFont="1" applyBorder="1" applyAlignment="1">
      <alignment vertical="center" wrapText="1"/>
    </xf>
    <xf numFmtId="0" fontId="18" fillId="0" borderId="4" xfId="77" applyFill="1" applyBorder="1" applyAlignment="1">
      <alignment vertical="center"/>
    </xf>
    <xf numFmtId="0" fontId="33" fillId="0" borderId="25" xfId="77" applyFont="1" applyBorder="1" applyAlignment="1">
      <alignment vertical="center"/>
    </xf>
    <xf numFmtId="0" fontId="33" fillId="0" borderId="25" xfId="77" applyFont="1" applyBorder="1" applyAlignment="1">
      <alignment horizontal="center" vertical="center"/>
    </xf>
    <xf numFmtId="0" fontId="33" fillId="0" borderId="9" xfId="77" applyFont="1" applyBorder="1" applyAlignment="1">
      <alignment vertical="center"/>
    </xf>
    <xf numFmtId="0" fontId="33" fillId="0" borderId="9" xfId="77" applyFont="1" applyBorder="1" applyAlignment="1">
      <alignment horizontal="center" vertical="center"/>
    </xf>
    <xf numFmtId="0" fontId="33" fillId="0" borderId="29" xfId="77" applyFont="1" applyBorder="1" applyAlignment="1">
      <alignment horizontal="center" vertical="center"/>
    </xf>
    <xf numFmtId="0" fontId="18" fillId="0" borderId="2" xfId="77" applyFill="1" applyBorder="1" applyAlignment="1">
      <alignment vertical="center"/>
    </xf>
    <xf numFmtId="0" fontId="39" fillId="0" borderId="4" xfId="77" applyFont="1" applyBorder="1" applyAlignment="1">
      <alignment vertical="center"/>
    </xf>
    <xf numFmtId="0" fontId="33" fillId="0" borderId="4" xfId="77" applyFont="1" applyBorder="1" applyAlignment="1">
      <alignment vertical="center"/>
    </xf>
    <xf numFmtId="0" fontId="33" fillId="0" borderId="0" xfId="77" applyFont="1" applyFill="1" applyBorder="1" applyAlignment="1">
      <alignment vertical="center" shrinkToFit="1"/>
    </xf>
    <xf numFmtId="0" fontId="0" fillId="0" borderId="0" xfId="0" applyAlignment="1">
      <alignment horizontal="center" vertical="center"/>
    </xf>
    <xf numFmtId="0" fontId="0" fillId="0" borderId="0" xfId="0" applyNumberFormat="1">
      <alignment vertical="center"/>
    </xf>
    <xf numFmtId="182" fontId="0" fillId="0" borderId="0" xfId="0" applyNumberFormat="1">
      <alignment vertical="center"/>
    </xf>
    <xf numFmtId="0" fontId="0" fillId="50" borderId="0" xfId="0" applyFill="1" applyAlignment="1">
      <alignment horizontal="center" vertical="center"/>
    </xf>
    <xf numFmtId="0" fontId="70" fillId="0" borderId="0" xfId="0" applyFont="1" applyFill="1">
      <alignment vertical="center"/>
    </xf>
    <xf numFmtId="0" fontId="2" fillId="0" borderId="0" xfId="0" applyFont="1">
      <alignment vertical="center"/>
    </xf>
    <xf numFmtId="0" fontId="73" fillId="0" borderId="0" xfId="0" applyFont="1" applyFill="1" applyAlignment="1">
      <alignment horizontal="left" vertical="center"/>
    </xf>
    <xf numFmtId="0" fontId="63" fillId="0" borderId="0" xfId="0" applyFont="1">
      <alignment vertical="center"/>
    </xf>
    <xf numFmtId="0" fontId="75" fillId="0" borderId="0" xfId="0" applyFont="1" applyAlignment="1">
      <alignment horizontal="center" vertical="center"/>
    </xf>
    <xf numFmtId="0" fontId="37" fillId="0" borderId="0" xfId="0" applyFont="1" applyBorder="1" applyAlignment="1">
      <alignment vertical="center"/>
    </xf>
    <xf numFmtId="0" fontId="37" fillId="0" borderId="0" xfId="0" applyFont="1" applyBorder="1">
      <alignment vertical="center"/>
    </xf>
    <xf numFmtId="0" fontId="76" fillId="51" borderId="46" xfId="0" applyFont="1" applyFill="1" applyBorder="1" applyAlignment="1">
      <alignment horizontal="center" vertical="center"/>
    </xf>
    <xf numFmtId="0" fontId="76" fillId="0" borderId="46" xfId="0" applyFont="1" applyBorder="1" applyAlignment="1">
      <alignment horizontal="center" vertical="center"/>
    </xf>
    <xf numFmtId="0" fontId="76" fillId="0" borderId="46" xfId="0" applyFont="1" applyBorder="1" applyAlignment="1">
      <alignment horizontal="left" vertical="center" indent="1"/>
    </xf>
    <xf numFmtId="0" fontId="37" fillId="0" borderId="0" xfId="0" applyFont="1" applyAlignment="1">
      <alignment horizontal="left" vertical="center" indent="1"/>
    </xf>
    <xf numFmtId="0" fontId="2" fillId="0" borderId="1" xfId="0" applyFont="1" applyBorder="1">
      <alignment vertical="center"/>
    </xf>
    <xf numFmtId="0" fontId="2" fillId="0" borderId="2" xfId="0" applyFont="1" applyBorder="1">
      <alignment vertical="center"/>
    </xf>
    <xf numFmtId="0" fontId="2" fillId="0" borderId="28" xfId="0" applyFont="1" applyBorder="1">
      <alignment vertical="center"/>
    </xf>
    <xf numFmtId="0" fontId="2" fillId="0" borderId="4" xfId="0" applyFont="1" applyBorder="1" applyAlignment="1">
      <alignment horizontal="right" vertical="center"/>
    </xf>
    <xf numFmtId="0" fontId="2" fillId="0" borderId="0" xfId="0" applyFont="1" applyBorder="1">
      <alignment vertical="center"/>
    </xf>
    <xf numFmtId="0" fontId="2" fillId="0" borderId="25" xfId="0" applyFont="1" applyBorder="1">
      <alignment vertical="center"/>
    </xf>
    <xf numFmtId="0" fontId="2" fillId="0" borderId="4" xfId="0" applyFont="1" applyBorder="1">
      <alignment vertical="center"/>
    </xf>
    <xf numFmtId="0" fontId="2" fillId="0" borderId="8" xfId="0" applyFont="1" applyBorder="1">
      <alignment vertical="center"/>
    </xf>
    <xf numFmtId="0" fontId="2" fillId="0" borderId="9" xfId="0" applyFont="1" applyBorder="1">
      <alignment vertical="center"/>
    </xf>
    <xf numFmtId="0" fontId="2" fillId="0" borderId="29" xfId="0" applyFont="1" applyBorder="1">
      <alignment vertical="center"/>
    </xf>
    <xf numFmtId="0" fontId="40" fillId="0" borderId="0" xfId="0" applyNumberFormat="1" applyFont="1" applyBorder="1" applyAlignment="1">
      <alignment horizontal="center" vertical="center"/>
    </xf>
    <xf numFmtId="0" fontId="40" fillId="0" borderId="0" xfId="0" applyFont="1" applyBorder="1" applyAlignment="1">
      <alignment horizontal="center" vertical="center"/>
    </xf>
    <xf numFmtId="0" fontId="77" fillId="52" borderId="57" xfId="0" applyFont="1" applyFill="1" applyBorder="1" applyAlignment="1">
      <alignment horizontal="center" vertical="center"/>
    </xf>
    <xf numFmtId="0" fontId="33" fillId="0" borderId="0" xfId="0" applyFont="1" applyFill="1">
      <alignment vertical="center"/>
    </xf>
    <xf numFmtId="0" fontId="18" fillId="0" borderId="0" xfId="77" applyFill="1" applyAlignment="1">
      <alignment vertical="center"/>
    </xf>
    <xf numFmtId="0" fontId="39" fillId="0" borderId="0" xfId="0" applyFont="1" applyBorder="1" applyAlignment="1">
      <alignment vertical="center"/>
    </xf>
    <xf numFmtId="0" fontId="39" fillId="0" borderId="0" xfId="0" applyFont="1" applyAlignment="1">
      <alignment vertical="center"/>
    </xf>
    <xf numFmtId="0" fontId="39" fillId="0" borderId="5" xfId="0" applyFont="1" applyBorder="1" applyAlignment="1">
      <alignment vertical="center"/>
    </xf>
    <xf numFmtId="0" fontId="45" fillId="0" borderId="0" xfId="77" applyFont="1" applyFill="1" applyBorder="1" applyAlignment="1">
      <alignment vertical="center"/>
    </xf>
    <xf numFmtId="0" fontId="0" fillId="0" borderId="0" xfId="0" applyFont="1" applyFill="1" applyBorder="1" applyAlignment="1">
      <alignment vertical="center"/>
    </xf>
    <xf numFmtId="0" fontId="18" fillId="25" borderId="60" xfId="77" applyFill="1" applyBorder="1">
      <alignment vertical="center"/>
    </xf>
    <xf numFmtId="0" fontId="18" fillId="25" borderId="58" xfId="77" applyFill="1" applyBorder="1">
      <alignment vertical="center"/>
    </xf>
    <xf numFmtId="0" fontId="18" fillId="25" borderId="61" xfId="77" applyFill="1" applyBorder="1">
      <alignment vertical="center"/>
    </xf>
    <xf numFmtId="0" fontId="50" fillId="0" borderId="0" xfId="0" applyFont="1" applyBorder="1" applyAlignment="1">
      <alignment vertical="center" wrapText="1"/>
    </xf>
    <xf numFmtId="0" fontId="0" fillId="0" borderId="0" xfId="0" applyBorder="1" applyAlignment="1">
      <alignment vertical="center"/>
    </xf>
    <xf numFmtId="0" fontId="18" fillId="0" borderId="0" xfId="0" applyFont="1" applyBorder="1" applyAlignment="1">
      <alignment vertical="center" wrapText="1"/>
    </xf>
    <xf numFmtId="0" fontId="33" fillId="0" borderId="0" xfId="0" applyFont="1" applyBorder="1" applyAlignment="1">
      <alignment vertical="center" shrinkToFit="1"/>
    </xf>
    <xf numFmtId="0" fontId="0" fillId="0" borderId="23" xfId="0" applyBorder="1">
      <alignment vertical="center"/>
    </xf>
    <xf numFmtId="0" fontId="33" fillId="0" borderId="23" xfId="0" applyFont="1" applyBorder="1" applyAlignment="1">
      <alignment vertical="center" shrinkToFit="1"/>
    </xf>
    <xf numFmtId="0" fontId="0" fillId="0" borderId="60" xfId="0" applyBorder="1">
      <alignment vertical="center"/>
    </xf>
    <xf numFmtId="0" fontId="0" fillId="0" borderId="22" xfId="0" applyBorder="1">
      <alignment vertical="center"/>
    </xf>
    <xf numFmtId="0" fontId="33" fillId="0" borderId="23" xfId="77" applyFont="1" applyFill="1" applyBorder="1" applyAlignment="1">
      <alignment vertical="center" shrinkToFit="1"/>
    </xf>
    <xf numFmtId="0" fontId="18" fillId="0" borderId="58" xfId="77" applyBorder="1">
      <alignment vertical="center"/>
    </xf>
    <xf numFmtId="0" fontId="18" fillId="0" borderId="0" xfId="77" applyBorder="1" applyAlignment="1">
      <alignment horizontal="center" vertical="center"/>
    </xf>
    <xf numFmtId="0" fontId="18" fillId="0" borderId="23" xfId="77" applyFont="1" applyBorder="1" applyAlignment="1">
      <alignment vertical="center"/>
    </xf>
    <xf numFmtId="0" fontId="18" fillId="0" borderId="27" xfId="77" applyFont="1" applyBorder="1" applyAlignment="1">
      <alignment vertical="center"/>
    </xf>
    <xf numFmtId="0" fontId="65" fillId="0" borderId="0" xfId="77" applyFont="1" applyFill="1" applyBorder="1" applyAlignment="1">
      <alignment vertical="center"/>
    </xf>
    <xf numFmtId="0" fontId="65" fillId="0" borderId="0" xfId="77" applyFont="1" applyFill="1" applyBorder="1" applyAlignment="1">
      <alignment vertical="center" wrapText="1"/>
    </xf>
    <xf numFmtId="0" fontId="62" fillId="0" borderId="0" xfId="0" applyFont="1" applyFill="1">
      <alignment vertical="center"/>
    </xf>
    <xf numFmtId="0" fontId="58" fillId="0" borderId="41" xfId="0" applyFont="1" applyFill="1" applyBorder="1" applyAlignment="1" applyProtection="1">
      <alignment horizontal="center" vertical="center" wrapText="1"/>
      <protection locked="0"/>
    </xf>
    <xf numFmtId="0" fontId="76" fillId="0" borderId="46" xfId="0" applyFont="1" applyBorder="1" applyAlignment="1">
      <alignment horizontal="center" vertical="center" shrinkToFit="1"/>
    </xf>
    <xf numFmtId="0" fontId="2" fillId="0" borderId="0" xfId="0" applyFont="1" applyAlignment="1">
      <alignment horizontal="right" vertical="center"/>
    </xf>
    <xf numFmtId="0" fontId="18" fillId="53" borderId="0" xfId="77" applyFill="1" applyBorder="1">
      <alignment vertical="center"/>
    </xf>
    <xf numFmtId="0" fontId="18" fillId="53" borderId="5" xfId="77" applyFill="1" applyBorder="1">
      <alignment vertical="center"/>
    </xf>
    <xf numFmtId="0" fontId="18" fillId="53" borderId="23" xfId="77" applyFill="1" applyBorder="1">
      <alignment vertical="center"/>
    </xf>
    <xf numFmtId="0" fontId="18" fillId="53" borderId="24" xfId="77" applyFill="1" applyBorder="1">
      <alignment vertical="center"/>
    </xf>
    <xf numFmtId="14" fontId="37" fillId="0" borderId="0" xfId="0" applyNumberFormat="1" applyFont="1">
      <alignment vertical="center"/>
    </xf>
    <xf numFmtId="0" fontId="37" fillId="0" borderId="0" xfId="0" applyFont="1" applyAlignment="1">
      <alignment horizontal="center" vertical="center"/>
    </xf>
    <xf numFmtId="0" fontId="0" fillId="0" borderId="0" xfId="0" applyFill="1" applyAlignment="1">
      <alignment horizontal="center" vertical="center"/>
    </xf>
    <xf numFmtId="0" fontId="18" fillId="0" borderId="4" xfId="0" applyFont="1" applyBorder="1" applyAlignment="1">
      <alignment horizontal="right" vertical="center" wrapText="1"/>
    </xf>
    <xf numFmtId="0" fontId="39" fillId="0" borderId="0" xfId="77" applyFont="1" applyFill="1" applyAlignment="1">
      <alignment horizontal="center" vertical="center"/>
    </xf>
    <xf numFmtId="0" fontId="0" fillId="0" borderId="58" xfId="0" applyBorder="1" applyAlignment="1">
      <alignment horizontal="left" vertical="center"/>
    </xf>
    <xf numFmtId="0" fontId="0" fillId="0" borderId="0" xfId="0" applyBorder="1" applyAlignment="1">
      <alignment horizontal="left" vertical="center"/>
    </xf>
    <xf numFmtId="0" fontId="0" fillId="0" borderId="23" xfId="0" applyBorder="1" applyAlignment="1">
      <alignment horizontal="left" vertical="center"/>
    </xf>
    <xf numFmtId="0" fontId="18" fillId="0" borderId="58" xfId="77" applyBorder="1" applyAlignment="1">
      <alignment horizontal="center" vertical="top"/>
    </xf>
    <xf numFmtId="0" fontId="18" fillId="0" borderId="0" xfId="77" applyBorder="1" applyAlignment="1">
      <alignment horizontal="center" vertical="top"/>
    </xf>
    <xf numFmtId="0" fontId="0" fillId="0" borderId="1" xfId="0" applyFill="1" applyBorder="1" applyAlignment="1">
      <alignment horizontal="left" vertical="center"/>
    </xf>
    <xf numFmtId="0" fontId="0" fillId="0" borderId="2" xfId="0" applyFill="1" applyBorder="1" applyAlignment="1">
      <alignment horizontal="left" vertical="center"/>
    </xf>
    <xf numFmtId="0" fontId="0" fillId="0" borderId="4" xfId="0"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horizontal="center" vertical="center"/>
    </xf>
    <xf numFmtId="0" fontId="0" fillId="0" borderId="0" xfId="0" applyBorder="1" applyAlignment="1">
      <alignment horizontal="center" vertical="center"/>
    </xf>
    <xf numFmtId="0" fontId="18" fillId="0" borderId="59" xfId="77" applyFill="1" applyBorder="1" applyAlignment="1">
      <alignment horizontal="right" vertical="center"/>
    </xf>
    <xf numFmtId="0" fontId="18" fillId="0" borderId="4" xfId="77" applyFill="1" applyBorder="1" applyAlignment="1">
      <alignment horizontal="right" vertical="center"/>
    </xf>
    <xf numFmtId="0" fontId="18" fillId="0" borderId="26" xfId="77" applyFill="1" applyBorder="1" applyAlignment="1">
      <alignment horizontal="right" vertical="center"/>
    </xf>
    <xf numFmtId="0" fontId="18" fillId="0" borderId="59" xfId="77" applyBorder="1" applyAlignment="1">
      <alignment horizontal="right" vertical="center"/>
    </xf>
    <xf numFmtId="0" fontId="18" fillId="0" borderId="4" xfId="77" applyBorder="1" applyAlignment="1">
      <alignment horizontal="right" vertical="center"/>
    </xf>
    <xf numFmtId="0" fontId="18" fillId="0" borderId="26" xfId="77" applyBorder="1" applyAlignment="1">
      <alignment horizontal="right" vertical="center"/>
    </xf>
    <xf numFmtId="0" fontId="33" fillId="0" borderId="6" xfId="77" applyFont="1" applyFill="1" applyBorder="1" applyAlignment="1">
      <alignment horizontal="center" vertical="center" shrinkToFit="1"/>
    </xf>
    <xf numFmtId="0" fontId="33" fillId="0" borderId="0" xfId="77" applyFont="1" applyFill="1" applyBorder="1" applyAlignment="1">
      <alignment horizontal="center" vertical="center" shrinkToFit="1"/>
    </xf>
    <xf numFmtId="0" fontId="0" fillId="0" borderId="0" xfId="0" applyAlignment="1">
      <alignment horizontal="center" vertical="center"/>
    </xf>
    <xf numFmtId="0" fontId="0" fillId="0" borderId="5" xfId="0" applyBorder="1" applyAlignment="1">
      <alignment horizontal="center" vertical="center"/>
    </xf>
    <xf numFmtId="0" fontId="18" fillId="0" borderId="0" xfId="77" applyAlignment="1">
      <alignment horizontal="center" vertical="center"/>
    </xf>
    <xf numFmtId="0" fontId="18" fillId="0" borderId="58" xfId="77" applyFill="1" applyBorder="1" applyAlignment="1">
      <alignment horizontal="center" vertical="center"/>
    </xf>
    <xf numFmtId="0" fontId="18" fillId="0" borderId="0" xfId="77" applyFill="1" applyAlignment="1">
      <alignment horizontal="center" vertical="center"/>
    </xf>
    <xf numFmtId="0" fontId="18" fillId="0" borderId="23" xfId="77" applyFill="1" applyBorder="1" applyAlignment="1">
      <alignment horizontal="center" vertical="center"/>
    </xf>
    <xf numFmtId="0" fontId="0" fillId="0" borderId="25" xfId="0" applyFill="1" applyBorder="1" applyAlignment="1">
      <alignment horizontal="left" vertical="center"/>
    </xf>
    <xf numFmtId="0" fontId="18" fillId="0" borderId="4" xfId="77" applyFont="1" applyFill="1" applyBorder="1" applyAlignment="1">
      <alignment horizontal="right" vertical="center"/>
    </xf>
    <xf numFmtId="0" fontId="0" fillId="0" borderId="58" xfId="0" applyFill="1" applyBorder="1" applyAlignment="1">
      <alignment horizontal="left" vertical="center"/>
    </xf>
    <xf numFmtId="0" fontId="0" fillId="0" borderId="23" xfId="0" applyFill="1" applyBorder="1" applyAlignment="1">
      <alignment horizontal="left" vertical="center"/>
    </xf>
    <xf numFmtId="0" fontId="18" fillId="0" borderId="0" xfId="77" applyFill="1" applyBorder="1" applyAlignment="1">
      <alignment horizontal="center" vertical="center"/>
    </xf>
    <xf numFmtId="0" fontId="18" fillId="0" borderId="25" xfId="77" applyFill="1" applyBorder="1" applyAlignment="1">
      <alignment horizontal="center" vertical="center"/>
    </xf>
    <xf numFmtId="0" fontId="58" fillId="0" borderId="1" xfId="0" applyFont="1" applyBorder="1" applyAlignment="1">
      <alignment horizontal="center" vertical="center"/>
    </xf>
    <xf numFmtId="0" fontId="58" fillId="0" borderId="2" xfId="0" applyFont="1" applyBorder="1" applyAlignment="1">
      <alignment horizontal="center" vertical="center"/>
    </xf>
    <xf numFmtId="0" fontId="58" fillId="0" borderId="28" xfId="0" applyFont="1" applyBorder="1" applyAlignment="1">
      <alignment horizontal="center" vertical="center"/>
    </xf>
    <xf numFmtId="0" fontId="58" fillId="0" borderId="8" xfId="0" applyFont="1" applyBorder="1" applyAlignment="1">
      <alignment horizontal="center" vertical="center"/>
    </xf>
    <xf numFmtId="0" fontId="58" fillId="0" borderId="9" xfId="0" applyFont="1" applyBorder="1" applyAlignment="1">
      <alignment horizontal="center" vertical="center"/>
    </xf>
    <xf numFmtId="0" fontId="58" fillId="0" borderId="29" xfId="0" applyFont="1" applyBorder="1" applyAlignment="1">
      <alignment horizontal="center" vertical="center"/>
    </xf>
    <xf numFmtId="0" fontId="37" fillId="0" borderId="0" xfId="0" applyFont="1" applyAlignment="1">
      <alignment horizontal="left" vertical="top" wrapText="1"/>
    </xf>
    <xf numFmtId="0" fontId="37" fillId="0" borderId="0" xfId="0" applyFont="1" applyAlignment="1">
      <alignment horizontal="left" vertical="top"/>
    </xf>
    <xf numFmtId="0" fontId="57" fillId="2" borderId="39" xfId="0" applyFont="1" applyFill="1" applyBorder="1" applyAlignment="1">
      <alignment horizontal="center" vertical="center" shrinkToFit="1"/>
    </xf>
    <xf numFmtId="0" fontId="57" fillId="2" borderId="11" xfId="0" applyFont="1" applyFill="1" applyBorder="1" applyAlignment="1">
      <alignment horizontal="center" vertical="center" shrinkToFit="1"/>
    </xf>
    <xf numFmtId="0" fontId="57" fillId="2" borderId="40" xfId="0" applyFont="1" applyFill="1" applyBorder="1" applyAlignment="1">
      <alignment horizontal="center" vertical="center" shrinkToFit="1"/>
    </xf>
    <xf numFmtId="0" fontId="58" fillId="0" borderId="0" xfId="0" applyFont="1" applyAlignment="1">
      <alignment horizontal="left" vertical="center" wrapText="1"/>
    </xf>
    <xf numFmtId="0" fontId="37" fillId="0" borderId="0" xfId="0" applyFont="1" applyBorder="1" applyAlignment="1">
      <alignment horizontal="left" vertical="center"/>
    </xf>
    <xf numFmtId="0" fontId="0" fillId="0" borderId="0" xfId="0" applyAlignment="1">
      <alignment vertical="top" wrapText="1"/>
    </xf>
    <xf numFmtId="0" fontId="72" fillId="0" borderId="0" xfId="0" applyFont="1" applyFill="1" applyAlignment="1">
      <alignment vertical="center" wrapText="1"/>
    </xf>
    <xf numFmtId="0" fontId="0" fillId="0" borderId="0" xfId="0" applyAlignment="1">
      <alignment vertical="center" wrapText="1"/>
    </xf>
    <xf numFmtId="0" fontId="70" fillId="0" borderId="0" xfId="0" applyFont="1" applyFill="1" applyAlignment="1">
      <alignment vertical="center" shrinkToFit="1"/>
    </xf>
    <xf numFmtId="0" fontId="2" fillId="0" borderId="0" xfId="0" applyFont="1" applyAlignment="1">
      <alignment vertical="top" wrapText="1"/>
    </xf>
    <xf numFmtId="0" fontId="0" fillId="0" borderId="0" xfId="0" applyAlignment="1">
      <alignment vertical="top"/>
    </xf>
    <xf numFmtId="0" fontId="2" fillId="0" borderId="0" xfId="0" applyFont="1" applyAlignment="1">
      <alignment vertical="center" wrapText="1"/>
    </xf>
    <xf numFmtId="0" fontId="67" fillId="0" borderId="54" xfId="0" applyFont="1" applyFill="1" applyBorder="1" applyAlignment="1">
      <alignment horizontal="center" vertical="center"/>
    </xf>
    <xf numFmtId="0" fontId="39" fillId="0" borderId="0" xfId="0" applyFont="1" applyFill="1">
      <alignment vertical="center"/>
    </xf>
    <xf numFmtId="0" fontId="72" fillId="0" borderId="0" xfId="0" applyFont="1" applyFill="1" applyAlignment="1">
      <alignment horizontal="left" vertical="center"/>
    </xf>
    <xf numFmtId="0" fontId="0" fillId="0" borderId="0" xfId="0" applyFill="1">
      <alignment vertical="center"/>
    </xf>
    <xf numFmtId="0" fontId="74" fillId="0" borderId="0" xfId="0" applyFont="1" applyFill="1">
      <alignment vertical="center"/>
    </xf>
    <xf numFmtId="0" fontId="72" fillId="0" borderId="0" xfId="0" applyFont="1" applyFill="1" applyAlignment="1">
      <alignment horizontal="right" vertical="center"/>
    </xf>
    <xf numFmtId="0" fontId="72" fillId="0" borderId="0" xfId="0" applyFont="1" applyFill="1" applyAlignment="1">
      <alignment horizontal="right" vertical="top"/>
    </xf>
    <xf numFmtId="0" fontId="74" fillId="0" borderId="0" xfId="0" applyFont="1" applyFill="1" applyAlignment="1">
      <alignment horizontal="left" vertical="center" wrapText="1"/>
    </xf>
    <xf numFmtId="0" fontId="0" fillId="0" borderId="0" xfId="0" applyFill="1" applyAlignment="1">
      <alignment vertical="center"/>
    </xf>
    <xf numFmtId="0" fontId="74" fillId="0" borderId="0" xfId="0" applyFont="1" applyFill="1" applyAlignment="1">
      <alignment horizontal="left" vertical="center" shrinkToFit="1"/>
    </xf>
    <xf numFmtId="0" fontId="0" fillId="0" borderId="0" xfId="0" applyFill="1" applyAlignment="1">
      <alignment vertical="center" shrinkToFit="1"/>
    </xf>
    <xf numFmtId="0" fontId="0" fillId="0" borderId="0" xfId="0" applyFill="1" applyAlignment="1">
      <alignment horizontal="right" vertical="center"/>
    </xf>
    <xf numFmtId="0" fontId="72" fillId="0" borderId="0" xfId="0" applyFont="1" applyFill="1" applyAlignment="1">
      <alignment vertical="center"/>
    </xf>
    <xf numFmtId="0" fontId="74" fillId="0" borderId="0" xfId="0" applyFont="1" applyFill="1" applyAlignment="1">
      <alignment vertical="center" shrinkToFit="1"/>
    </xf>
    <xf numFmtId="0" fontId="78" fillId="0" borderId="0" xfId="0" applyFont="1" applyFill="1" applyAlignment="1">
      <alignment horizontal="left" vertical="center" shrinkToFit="1"/>
    </xf>
    <xf numFmtId="0" fontId="73" fillId="0" borderId="0" xfId="0" applyFont="1" applyFill="1" applyAlignment="1">
      <alignment horizontal="right" vertical="center"/>
    </xf>
    <xf numFmtId="0" fontId="73" fillId="0" borderId="0" xfId="0" applyFont="1" applyFill="1">
      <alignment vertical="center"/>
    </xf>
    <xf numFmtId="0" fontId="73" fillId="0" borderId="0" xfId="0" applyFont="1" applyFill="1" applyAlignment="1">
      <alignment horizontal="left" vertical="center"/>
    </xf>
    <xf numFmtId="0" fontId="72" fillId="0" borderId="0" xfId="0" applyFont="1" applyFill="1" applyAlignment="1">
      <alignment horizontal="left" vertical="center"/>
    </xf>
    <xf numFmtId="0" fontId="0" fillId="0" borderId="0" xfId="0" applyFill="1" applyAlignment="1">
      <alignment vertical="center" wrapText="1"/>
    </xf>
    <xf numFmtId="0" fontId="72" fillId="0" borderId="0" xfId="0" applyFont="1" applyFill="1">
      <alignment vertical="center"/>
    </xf>
    <xf numFmtId="0" fontId="71" fillId="0" borderId="0" xfId="0" applyFont="1" applyFill="1">
      <alignment vertical="center"/>
    </xf>
    <xf numFmtId="0" fontId="39" fillId="0" borderId="0" xfId="0" applyFont="1" applyFill="1" applyAlignment="1">
      <alignment horizontal="right" vertical="center"/>
    </xf>
    <xf numFmtId="0" fontId="33" fillId="0" borderId="0" xfId="0" applyFont="1" applyFill="1" applyAlignment="1">
      <alignment horizontal="right" vertical="center"/>
    </xf>
    <xf numFmtId="49" fontId="72" fillId="0" borderId="0" xfId="0" applyNumberFormat="1" applyFont="1" applyFill="1">
      <alignment vertical="center"/>
    </xf>
    <xf numFmtId="0" fontId="74" fillId="0" borderId="0" xfId="0" applyFont="1" applyFill="1" applyAlignment="1">
      <alignment horizontal="left" vertical="center" wrapText="1"/>
    </xf>
    <xf numFmtId="0" fontId="74" fillId="0" borderId="0" xfId="0" applyFont="1" applyFill="1" applyAlignment="1">
      <alignment horizontal="left" vertical="center"/>
    </xf>
    <xf numFmtId="0" fontId="72" fillId="0" borderId="23" xfId="0" applyFont="1" applyFill="1" applyBorder="1">
      <alignment vertical="center"/>
    </xf>
    <xf numFmtId="0" fontId="0" fillId="0" borderId="23" xfId="0" applyFill="1" applyBorder="1">
      <alignment vertical="center"/>
    </xf>
    <xf numFmtId="0" fontId="72" fillId="0" borderId="0" xfId="0" applyFont="1" applyFill="1" applyBorder="1">
      <alignment vertical="center"/>
    </xf>
    <xf numFmtId="0" fontId="0" fillId="0" borderId="62" xfId="0" applyFill="1" applyBorder="1">
      <alignment vertical="center"/>
    </xf>
    <xf numFmtId="0" fontId="72" fillId="0" borderId="0" xfId="0" applyFont="1" applyFill="1" applyAlignment="1">
      <alignment horizontal="left" vertical="center" wrapText="1"/>
    </xf>
    <xf numFmtId="0" fontId="0" fillId="0" borderId="0" xfId="0" applyFill="1" applyAlignment="1">
      <alignment horizontal="left" vertical="center" wrapText="1"/>
    </xf>
    <xf numFmtId="0" fontId="45" fillId="0" borderId="0" xfId="0" applyFont="1" applyFill="1">
      <alignment vertical="center"/>
    </xf>
    <xf numFmtId="0" fontId="45" fillId="0" borderId="0" xfId="0" applyFont="1" applyFill="1" applyAlignment="1">
      <alignment vertical="center"/>
    </xf>
    <xf numFmtId="0" fontId="71" fillId="0" borderId="0" xfId="0" applyFont="1" applyFill="1" applyAlignment="1">
      <alignment vertical="center"/>
    </xf>
    <xf numFmtId="182" fontId="45" fillId="0" borderId="0" xfId="0" applyNumberFormat="1" applyFont="1" applyFill="1" applyAlignment="1">
      <alignment horizontal="left" vertical="center"/>
    </xf>
    <xf numFmtId="182" fontId="74" fillId="0" borderId="0" xfId="0" applyNumberFormat="1" applyFont="1" applyFill="1" applyAlignment="1">
      <alignment horizontal="left" vertical="center"/>
    </xf>
    <xf numFmtId="0" fontId="45" fillId="0" borderId="0" xfId="0" applyFont="1" applyFill="1" applyAlignment="1">
      <alignment horizontal="left" vertical="center"/>
    </xf>
    <xf numFmtId="0" fontId="55" fillId="0" borderId="0" xfId="0" applyFont="1" applyFill="1">
      <alignment vertical="center"/>
    </xf>
    <xf numFmtId="0" fontId="0" fillId="0" borderId="0" xfId="0" applyFont="1" applyFill="1">
      <alignment vertical="center"/>
    </xf>
    <xf numFmtId="14" fontId="0" fillId="0" borderId="0" xfId="0" applyNumberFormat="1" applyFill="1">
      <alignment vertical="center"/>
    </xf>
    <xf numFmtId="0" fontId="53" fillId="0" borderId="0" xfId="0" applyFont="1" applyFill="1">
      <alignment vertical="center"/>
    </xf>
    <xf numFmtId="0" fontId="52" fillId="0" borderId="0" xfId="0" applyFont="1" applyFill="1" applyAlignment="1">
      <alignment horizontal="left" vertical="center"/>
    </xf>
    <xf numFmtId="0" fontId="52" fillId="0" borderId="0" xfId="0" applyFont="1" applyFill="1">
      <alignment vertical="center"/>
    </xf>
    <xf numFmtId="0" fontId="62" fillId="0" borderId="0" xfId="0" applyFont="1" applyFill="1" applyAlignment="1">
      <alignment horizontal="left" vertical="center"/>
    </xf>
    <xf numFmtId="0" fontId="66" fillId="0" borderId="0" xfId="0" applyFont="1" applyFill="1" applyBorder="1" applyAlignment="1">
      <alignment horizontal="right" vertical="center"/>
    </xf>
    <xf numFmtId="0" fontId="69" fillId="0" borderId="0" xfId="0" applyFont="1" applyFill="1" applyAlignment="1">
      <alignment horizontal="center" vertical="center"/>
    </xf>
    <xf numFmtId="0" fontId="69" fillId="0" borderId="0" xfId="0" applyFont="1" applyFill="1" applyAlignment="1">
      <alignment vertical="center"/>
    </xf>
    <xf numFmtId="0" fontId="69" fillId="0" borderId="0" xfId="0" applyFont="1" applyFill="1" applyAlignment="1">
      <alignment horizontal="right" vertical="center"/>
    </xf>
    <xf numFmtId="0" fontId="67" fillId="0" borderId="0" xfId="0" applyFont="1" applyFill="1" applyAlignment="1">
      <alignment horizontal="left" vertical="center" shrinkToFit="1"/>
    </xf>
    <xf numFmtId="0" fontId="10" fillId="0" borderId="0" xfId="0" applyFont="1" applyFill="1" applyAlignment="1">
      <alignment horizontal="left" vertical="center"/>
    </xf>
    <xf numFmtId="0" fontId="51" fillId="0" borderId="0" xfId="0" applyFont="1" applyFill="1">
      <alignment vertical="center"/>
    </xf>
    <xf numFmtId="0" fontId="68" fillId="0" borderId="0" xfId="0" applyFont="1" applyFill="1" applyAlignment="1">
      <alignment horizontal="left" vertical="top" wrapText="1"/>
    </xf>
    <xf numFmtId="183" fontId="0" fillId="0" borderId="0" xfId="0" applyNumberFormat="1" applyFill="1" applyAlignment="1">
      <alignment horizontal="center" vertical="center"/>
    </xf>
    <xf numFmtId="183" fontId="0" fillId="0" borderId="0" xfId="0" applyNumberFormat="1" applyFill="1" applyAlignment="1">
      <alignment horizontal="left" vertical="center"/>
    </xf>
    <xf numFmtId="0" fontId="2" fillId="0" borderId="0" xfId="0" applyFont="1" applyFill="1">
      <alignment vertical="center"/>
    </xf>
    <xf numFmtId="0" fontId="0" fillId="0" borderId="46" xfId="0" applyFill="1" applyBorder="1" applyAlignment="1">
      <alignment horizontal="center" vertical="center"/>
    </xf>
    <xf numFmtId="0" fontId="0" fillId="0" borderId="55" xfId="0" applyFill="1" applyBorder="1" applyAlignment="1">
      <alignment horizontal="center" vertical="center"/>
    </xf>
    <xf numFmtId="0" fontId="0" fillId="0" borderId="37" xfId="0" applyFill="1" applyBorder="1" applyAlignment="1">
      <alignment horizontal="center" vertical="center"/>
    </xf>
    <xf numFmtId="0" fontId="0" fillId="0" borderId="56" xfId="0" applyFill="1" applyBorder="1" applyAlignment="1">
      <alignment horizontal="center" vertical="center"/>
    </xf>
    <xf numFmtId="0" fontId="0" fillId="0" borderId="46" xfId="0" applyFill="1" applyBorder="1">
      <alignment vertical="center"/>
    </xf>
    <xf numFmtId="0" fontId="0" fillId="0" borderId="55" xfId="0" applyFill="1" applyBorder="1">
      <alignment vertical="center"/>
    </xf>
    <xf numFmtId="0" fontId="0" fillId="0" borderId="37" xfId="0" applyFill="1" applyBorder="1">
      <alignment vertical="center"/>
    </xf>
    <xf numFmtId="0" fontId="0" fillId="0" borderId="56" xfId="0" applyFill="1" applyBorder="1">
      <alignment vertical="center"/>
    </xf>
    <xf numFmtId="49" fontId="0" fillId="0" borderId="46" xfId="0" applyNumberFormat="1" applyFill="1" applyBorder="1">
      <alignment vertical="center"/>
    </xf>
    <xf numFmtId="0" fontId="0" fillId="0" borderId="46" xfId="0" applyFill="1" applyBorder="1" applyAlignment="1">
      <alignment horizontal="right" vertical="center"/>
    </xf>
    <xf numFmtId="0" fontId="79" fillId="0" borderId="0" xfId="0" applyFont="1" applyFill="1" applyAlignment="1">
      <alignment horizontal="center" vertical="top"/>
    </xf>
    <xf numFmtId="0" fontId="79" fillId="0" borderId="0" xfId="0" applyFont="1" applyFill="1" applyAlignment="1">
      <alignment vertical="top" wrapText="1"/>
    </xf>
    <xf numFmtId="0" fontId="0" fillId="0" borderId="0" xfId="0" applyFill="1" applyAlignment="1">
      <alignment vertical="top" wrapText="1"/>
    </xf>
    <xf numFmtId="0" fontId="0" fillId="0" borderId="0" xfId="0" applyFill="1" applyAlignment="1">
      <alignment vertical="top" wrapText="1"/>
    </xf>
    <xf numFmtId="0" fontId="0" fillId="0" borderId="0" xfId="0" applyFill="1" applyAlignment="1">
      <alignment vertical="center"/>
    </xf>
    <xf numFmtId="0" fontId="79" fillId="0" borderId="0" xfId="0" applyFont="1" applyFill="1" applyAlignment="1">
      <alignment vertical="center"/>
    </xf>
    <xf numFmtId="0" fontId="0" fillId="0" borderId="0" xfId="0" applyFill="1" applyAlignment="1">
      <alignment horizontal="center" vertical="top"/>
    </xf>
    <xf numFmtId="0" fontId="68" fillId="0" borderId="0" xfId="0" applyFont="1" applyFill="1" applyAlignment="1">
      <alignment horizontal="left" vertical="top" wrapText="1"/>
    </xf>
  </cellXfs>
  <cellStyles count="5452">
    <cellStyle name="20% - アクセント 1 2" xfId="4" xr:uid="{00000000-0005-0000-0000-000000000000}"/>
    <cellStyle name="20% - アクセント 1 2 2" xfId="5216" xr:uid="{00000000-0005-0000-0000-000001000000}"/>
    <cellStyle name="20% - アクセント 2 2" xfId="5" xr:uid="{00000000-0005-0000-0000-000002000000}"/>
    <cellStyle name="20% - アクセント 2 2 2" xfId="5217" xr:uid="{00000000-0005-0000-0000-000003000000}"/>
    <cellStyle name="20% - アクセント 3 2" xfId="6" xr:uid="{00000000-0005-0000-0000-000004000000}"/>
    <cellStyle name="20% - アクセント 3 2 2" xfId="5218" xr:uid="{00000000-0005-0000-0000-000005000000}"/>
    <cellStyle name="20% - アクセント 4 2" xfId="7" xr:uid="{00000000-0005-0000-0000-000006000000}"/>
    <cellStyle name="20% - アクセント 4 2 2" xfId="5219" xr:uid="{00000000-0005-0000-0000-000007000000}"/>
    <cellStyle name="20% - アクセント 5 2" xfId="8" xr:uid="{00000000-0005-0000-0000-000008000000}"/>
    <cellStyle name="20% - アクセント 5 2 2" xfId="5220" xr:uid="{00000000-0005-0000-0000-000009000000}"/>
    <cellStyle name="20% - アクセント 6 2" xfId="9" xr:uid="{00000000-0005-0000-0000-00000A000000}"/>
    <cellStyle name="20% - アクセント 6 2 2" xfId="5221" xr:uid="{00000000-0005-0000-0000-00000B000000}"/>
    <cellStyle name="40% - アクセント 1 2" xfId="10" xr:uid="{00000000-0005-0000-0000-00000C000000}"/>
    <cellStyle name="40% - アクセント 1 2 2" xfId="5222" xr:uid="{00000000-0005-0000-0000-00000D000000}"/>
    <cellStyle name="40% - アクセント 2 2" xfId="11" xr:uid="{00000000-0005-0000-0000-00000E000000}"/>
    <cellStyle name="40% - アクセント 2 2 2" xfId="5223" xr:uid="{00000000-0005-0000-0000-00000F000000}"/>
    <cellStyle name="40% - アクセント 3 2" xfId="12" xr:uid="{00000000-0005-0000-0000-000010000000}"/>
    <cellStyle name="40% - アクセント 3 2 2" xfId="5224" xr:uid="{00000000-0005-0000-0000-000011000000}"/>
    <cellStyle name="40% - アクセント 4 2" xfId="13" xr:uid="{00000000-0005-0000-0000-000012000000}"/>
    <cellStyle name="40% - アクセント 4 2 2" xfId="5225" xr:uid="{00000000-0005-0000-0000-000013000000}"/>
    <cellStyle name="40% - アクセント 5 2" xfId="14" xr:uid="{00000000-0005-0000-0000-000014000000}"/>
    <cellStyle name="40% - アクセント 5 2 2" xfId="5226" xr:uid="{00000000-0005-0000-0000-000015000000}"/>
    <cellStyle name="40% - アクセント 6 2" xfId="15" xr:uid="{00000000-0005-0000-0000-000016000000}"/>
    <cellStyle name="40% - アクセント 6 2 2" xfId="5227" xr:uid="{00000000-0005-0000-0000-000017000000}"/>
    <cellStyle name="60% - アクセント 1 2" xfId="16" xr:uid="{00000000-0005-0000-0000-000018000000}"/>
    <cellStyle name="60% - アクセント 1 2 2" xfId="5228" xr:uid="{00000000-0005-0000-0000-000019000000}"/>
    <cellStyle name="60% - アクセント 2 2" xfId="17" xr:uid="{00000000-0005-0000-0000-00001A000000}"/>
    <cellStyle name="60% - アクセント 2 2 2" xfId="5229" xr:uid="{00000000-0005-0000-0000-00001B000000}"/>
    <cellStyle name="60% - アクセント 3 2" xfId="18" xr:uid="{00000000-0005-0000-0000-00001C000000}"/>
    <cellStyle name="60% - アクセント 3 2 2" xfId="5230" xr:uid="{00000000-0005-0000-0000-00001D000000}"/>
    <cellStyle name="60% - アクセント 4 2" xfId="19" xr:uid="{00000000-0005-0000-0000-00001E000000}"/>
    <cellStyle name="60% - アクセント 4 2 2" xfId="5231" xr:uid="{00000000-0005-0000-0000-00001F000000}"/>
    <cellStyle name="60% - アクセント 5 2" xfId="20" xr:uid="{00000000-0005-0000-0000-000020000000}"/>
    <cellStyle name="60% - アクセント 5 2 2" xfId="5232" xr:uid="{00000000-0005-0000-0000-000021000000}"/>
    <cellStyle name="60% - アクセント 6 2" xfId="21" xr:uid="{00000000-0005-0000-0000-000022000000}"/>
    <cellStyle name="60% - アクセント 6 2 2" xfId="5233" xr:uid="{00000000-0005-0000-0000-000023000000}"/>
    <cellStyle name="Calc Currency (0)" xfId="22" xr:uid="{00000000-0005-0000-0000-000024000000}"/>
    <cellStyle name="entry" xfId="23" xr:uid="{00000000-0005-0000-0000-000025000000}"/>
    <cellStyle name="Header1" xfId="24" xr:uid="{00000000-0005-0000-0000-000026000000}"/>
    <cellStyle name="Header2" xfId="25" xr:uid="{00000000-0005-0000-0000-000027000000}"/>
    <cellStyle name="Header2 2" xfId="26" xr:uid="{00000000-0005-0000-0000-000028000000}"/>
    <cellStyle name="Header2 2 2" xfId="27" xr:uid="{00000000-0005-0000-0000-000029000000}"/>
    <cellStyle name="Header2 2 2 2" xfId="5203" xr:uid="{00000000-0005-0000-0000-00002A000000}"/>
    <cellStyle name="Header2 2 2 2 2" xfId="5427" xr:uid="{00000000-0005-0000-0000-00002B000000}"/>
    <cellStyle name="Header2 2 2 3" xfId="5423" xr:uid="{00000000-0005-0000-0000-00002C000000}"/>
    <cellStyle name="Header2 2 3" xfId="5204" xr:uid="{00000000-0005-0000-0000-00002D000000}"/>
    <cellStyle name="Header2 2 3 2" xfId="5428" xr:uid="{00000000-0005-0000-0000-00002E000000}"/>
    <cellStyle name="Header2 2 4" xfId="5422" xr:uid="{00000000-0005-0000-0000-00002F000000}"/>
    <cellStyle name="Header2 3" xfId="5421" xr:uid="{00000000-0005-0000-0000-000030000000}"/>
    <cellStyle name="Header2_座席(2017.4.1現在)" xfId="28" xr:uid="{00000000-0005-0000-0000-000031000000}"/>
    <cellStyle name="Milliers [0]_AR1194" xfId="29" xr:uid="{00000000-0005-0000-0000-000032000000}"/>
    <cellStyle name="Milliers_AR1194" xfId="30" xr:uid="{00000000-0005-0000-0000-000033000000}"/>
    <cellStyle name="Mon騁aire [0]_AR1194" xfId="31" xr:uid="{00000000-0005-0000-0000-000034000000}"/>
    <cellStyle name="Mon騁aire_AR1194" xfId="32" xr:uid="{00000000-0005-0000-0000-000035000000}"/>
    <cellStyle name="Normal_#18-Internet" xfId="33" xr:uid="{00000000-0005-0000-0000-000036000000}"/>
    <cellStyle name="price" xfId="34" xr:uid="{00000000-0005-0000-0000-000037000000}"/>
    <cellStyle name="revised" xfId="35" xr:uid="{00000000-0005-0000-0000-000038000000}"/>
    <cellStyle name="section" xfId="36" xr:uid="{00000000-0005-0000-0000-000039000000}"/>
    <cellStyle name="title" xfId="37" xr:uid="{00000000-0005-0000-0000-00003A000000}"/>
    <cellStyle name="アクセント 1 2" xfId="38" xr:uid="{00000000-0005-0000-0000-00003B000000}"/>
    <cellStyle name="アクセント 1 2 2" xfId="5234" xr:uid="{00000000-0005-0000-0000-00003C000000}"/>
    <cellStyle name="アクセント 2 2" xfId="39" xr:uid="{00000000-0005-0000-0000-00003D000000}"/>
    <cellStyle name="アクセント 2 2 2" xfId="5235" xr:uid="{00000000-0005-0000-0000-00003E000000}"/>
    <cellStyle name="アクセント 3 2" xfId="40" xr:uid="{00000000-0005-0000-0000-00003F000000}"/>
    <cellStyle name="アクセント 3 2 2" xfId="5236" xr:uid="{00000000-0005-0000-0000-000040000000}"/>
    <cellStyle name="アクセント 4 2" xfId="41" xr:uid="{00000000-0005-0000-0000-000041000000}"/>
    <cellStyle name="アクセント 4 2 2" xfId="5237" xr:uid="{00000000-0005-0000-0000-000042000000}"/>
    <cellStyle name="アクセント 5 2" xfId="42" xr:uid="{00000000-0005-0000-0000-000043000000}"/>
    <cellStyle name="アクセント 5 2 2" xfId="5238" xr:uid="{00000000-0005-0000-0000-000044000000}"/>
    <cellStyle name="アクセント 6 2" xfId="43" xr:uid="{00000000-0005-0000-0000-000045000000}"/>
    <cellStyle name="アクセント 6 2 2" xfId="5239" xr:uid="{00000000-0005-0000-0000-000046000000}"/>
    <cellStyle name="タイトル 2" xfId="44" xr:uid="{00000000-0005-0000-0000-000047000000}"/>
    <cellStyle name="チェック セル 2" xfId="45" xr:uid="{00000000-0005-0000-0000-000048000000}"/>
    <cellStyle name="チェック セル 2 2" xfId="5240" xr:uid="{00000000-0005-0000-0000-000049000000}"/>
    <cellStyle name="チェック セル 3" xfId="5241" xr:uid="{00000000-0005-0000-0000-00004A000000}"/>
    <cellStyle name="どちらでもない 2" xfId="46" xr:uid="{00000000-0005-0000-0000-00004B000000}"/>
    <cellStyle name="どちらでもない 2 2" xfId="5242" xr:uid="{00000000-0005-0000-0000-00004C000000}"/>
    <cellStyle name="パーセント 2" xfId="47" xr:uid="{00000000-0005-0000-0000-00004D000000}"/>
    <cellStyle name="パーセント 2 2" xfId="5243" xr:uid="{00000000-0005-0000-0000-00004E000000}"/>
    <cellStyle name="パーセント 2 3" xfId="5244" xr:uid="{00000000-0005-0000-0000-00004F000000}"/>
    <cellStyle name="パーセント 3" xfId="2" xr:uid="{00000000-0005-0000-0000-000050000000}"/>
    <cellStyle name="パーセント 4" xfId="5201" xr:uid="{00000000-0005-0000-0000-000051000000}"/>
    <cellStyle name="パーセント 4 2" xfId="5245" xr:uid="{00000000-0005-0000-0000-000052000000}"/>
    <cellStyle name="ハイパーリンク 2" xfId="48" xr:uid="{00000000-0005-0000-0000-000053000000}"/>
    <cellStyle name="ハイパーリンク 3" xfId="5246" xr:uid="{00000000-0005-0000-0000-000054000000}"/>
    <cellStyle name="ハイパーリンク 4" xfId="5449" xr:uid="{00000000-0005-0000-0000-000055000000}"/>
    <cellStyle name="メモ 2" xfId="49" xr:uid="{00000000-0005-0000-0000-000056000000}"/>
    <cellStyle name="メモ 2 2" xfId="5205" xr:uid="{00000000-0005-0000-0000-000057000000}"/>
    <cellStyle name="メモ 2 2 2" xfId="5248" xr:uid="{00000000-0005-0000-0000-000058000000}"/>
    <cellStyle name="メモ 2 2 2 2" xfId="5433" xr:uid="{00000000-0005-0000-0000-000059000000}"/>
    <cellStyle name="メモ 2 3" xfId="5247" xr:uid="{00000000-0005-0000-0000-00005A000000}"/>
    <cellStyle name="メモ 2 3 2" xfId="5432" xr:uid="{00000000-0005-0000-0000-00005B000000}"/>
    <cellStyle name="リンク セル 2" xfId="50" xr:uid="{00000000-0005-0000-0000-00005C000000}"/>
    <cellStyle name="悪い 2" xfId="51" xr:uid="{00000000-0005-0000-0000-00005D000000}"/>
    <cellStyle name="悪い 2 2" xfId="5249" xr:uid="{00000000-0005-0000-0000-00005E000000}"/>
    <cellStyle name="下点線" xfId="52" xr:uid="{00000000-0005-0000-0000-00005F000000}"/>
    <cellStyle name="計算 2" xfId="53" xr:uid="{00000000-0005-0000-0000-000060000000}"/>
    <cellStyle name="計算 2 2" xfId="5206" xr:uid="{00000000-0005-0000-0000-000061000000}"/>
    <cellStyle name="計算 2 2 2" xfId="5251" xr:uid="{00000000-0005-0000-0000-000062000000}"/>
    <cellStyle name="計算 2 2 2 2" xfId="5435" xr:uid="{00000000-0005-0000-0000-000063000000}"/>
    <cellStyle name="計算 2 2 3" xfId="5429" xr:uid="{00000000-0005-0000-0000-000064000000}"/>
    <cellStyle name="計算 2 2 3 2" xfId="5445" xr:uid="{00000000-0005-0000-0000-000065000000}"/>
    <cellStyle name="計算 2 3" xfId="5250" xr:uid="{00000000-0005-0000-0000-000066000000}"/>
    <cellStyle name="計算 2 3 2" xfId="5434" xr:uid="{00000000-0005-0000-0000-000067000000}"/>
    <cellStyle name="計算 2 4" xfId="5424" xr:uid="{00000000-0005-0000-0000-000068000000}"/>
    <cellStyle name="計算 2 4 2" xfId="5442" xr:uid="{00000000-0005-0000-0000-000069000000}"/>
    <cellStyle name="警告文 2" xfId="54" xr:uid="{00000000-0005-0000-0000-00006A000000}"/>
    <cellStyle name="桁区切り 2" xfId="55" xr:uid="{00000000-0005-0000-0000-00006B000000}"/>
    <cellStyle name="桁区切り 2 2" xfId="56" xr:uid="{00000000-0005-0000-0000-00006C000000}"/>
    <cellStyle name="桁区切り 3" xfId="57" xr:uid="{00000000-0005-0000-0000-00006D000000}"/>
    <cellStyle name="桁区切り 3 2" xfId="5253" xr:uid="{00000000-0005-0000-0000-00006E000000}"/>
    <cellStyle name="桁区切り 3 3" xfId="5254" xr:uid="{00000000-0005-0000-0000-00006F000000}"/>
    <cellStyle name="桁区切り 3 4" xfId="5252" xr:uid="{00000000-0005-0000-0000-000070000000}"/>
    <cellStyle name="桁区切り 4" xfId="3" xr:uid="{00000000-0005-0000-0000-000071000000}"/>
    <cellStyle name="桁区切り 4 2" xfId="5255" xr:uid="{00000000-0005-0000-0000-000072000000}"/>
    <cellStyle name="桁区切り 5" xfId="5256" xr:uid="{00000000-0005-0000-0000-000073000000}"/>
    <cellStyle name="桁区切り 6" xfId="5257" xr:uid="{00000000-0005-0000-0000-000074000000}"/>
    <cellStyle name="桁区切り[0]" xfId="58" xr:uid="{00000000-0005-0000-0000-000075000000}"/>
    <cellStyle name="見出し 1 2" xfId="59" xr:uid="{00000000-0005-0000-0000-000076000000}"/>
    <cellStyle name="見出し 2 2" xfId="60" xr:uid="{00000000-0005-0000-0000-000077000000}"/>
    <cellStyle name="見出し 3 2" xfId="61" xr:uid="{00000000-0005-0000-0000-000078000000}"/>
    <cellStyle name="見出し 4 2" xfId="62" xr:uid="{00000000-0005-0000-0000-000079000000}"/>
    <cellStyle name="集計 2" xfId="63" xr:uid="{00000000-0005-0000-0000-00007A000000}"/>
    <cellStyle name="集計 2 2" xfId="5207" xr:uid="{00000000-0005-0000-0000-00007B000000}"/>
    <cellStyle name="集計 2 2 2" xfId="5259" xr:uid="{00000000-0005-0000-0000-00007C000000}"/>
    <cellStyle name="集計 2 2 2 2" xfId="5437" xr:uid="{00000000-0005-0000-0000-00007D000000}"/>
    <cellStyle name="集計 2 3" xfId="5258" xr:uid="{00000000-0005-0000-0000-00007E000000}"/>
    <cellStyle name="集計 2 3 2" xfId="5436" xr:uid="{00000000-0005-0000-0000-00007F000000}"/>
    <cellStyle name="出力 2" xfId="64" xr:uid="{00000000-0005-0000-0000-000080000000}"/>
    <cellStyle name="出力 2 2" xfId="5208" xr:uid="{00000000-0005-0000-0000-000081000000}"/>
    <cellStyle name="出力 2 2 2" xfId="5261" xr:uid="{00000000-0005-0000-0000-000082000000}"/>
    <cellStyle name="出力 2 2 2 2" xfId="5439" xr:uid="{00000000-0005-0000-0000-000083000000}"/>
    <cellStyle name="出力 2 2 3" xfId="5430" xr:uid="{00000000-0005-0000-0000-000084000000}"/>
    <cellStyle name="出力 2 2 3 2" xfId="5446" xr:uid="{00000000-0005-0000-0000-000085000000}"/>
    <cellStyle name="出力 2 3" xfId="5260" xr:uid="{00000000-0005-0000-0000-000086000000}"/>
    <cellStyle name="出力 2 3 2" xfId="5438" xr:uid="{00000000-0005-0000-0000-000087000000}"/>
    <cellStyle name="出力 2 4" xfId="5425" xr:uid="{00000000-0005-0000-0000-000088000000}"/>
    <cellStyle name="出力 2 4 2" xfId="5443" xr:uid="{00000000-0005-0000-0000-000089000000}"/>
    <cellStyle name="説明文 2" xfId="65" xr:uid="{00000000-0005-0000-0000-00008A000000}"/>
    <cellStyle name="通貨 2" xfId="5202" xr:uid="{00000000-0005-0000-0000-00008B000000}"/>
    <cellStyle name="通貨 2 2" xfId="5262" xr:uid="{00000000-0005-0000-0000-00008C000000}"/>
    <cellStyle name="通貨 3" xfId="5263" xr:uid="{00000000-0005-0000-0000-00008D000000}"/>
    <cellStyle name="通貨 4" xfId="5264" xr:uid="{00000000-0005-0000-0000-00008E000000}"/>
    <cellStyle name="通貨[0]" xfId="66" xr:uid="{00000000-0005-0000-0000-00008F000000}"/>
    <cellStyle name="入力 2" xfId="67" xr:uid="{00000000-0005-0000-0000-000090000000}"/>
    <cellStyle name="入力 2 2" xfId="5209" xr:uid="{00000000-0005-0000-0000-000091000000}"/>
    <cellStyle name="入力 2 2 2" xfId="5266" xr:uid="{00000000-0005-0000-0000-000092000000}"/>
    <cellStyle name="入力 2 2 2 2" xfId="5441" xr:uid="{00000000-0005-0000-0000-000093000000}"/>
    <cellStyle name="入力 2 2 3" xfId="5431" xr:uid="{00000000-0005-0000-0000-000094000000}"/>
    <cellStyle name="入力 2 2 3 2" xfId="5447" xr:uid="{00000000-0005-0000-0000-000095000000}"/>
    <cellStyle name="入力 2 3" xfId="5265" xr:uid="{00000000-0005-0000-0000-000096000000}"/>
    <cellStyle name="入力 2 3 2" xfId="5440" xr:uid="{00000000-0005-0000-0000-000097000000}"/>
    <cellStyle name="入力 2 4" xfId="5426" xr:uid="{00000000-0005-0000-0000-000098000000}"/>
    <cellStyle name="入力 2 4 2" xfId="5444" xr:uid="{00000000-0005-0000-0000-000099000000}"/>
    <cellStyle name="標準" xfId="0" builtinId="0"/>
    <cellStyle name="標準 10" xfId="68" xr:uid="{00000000-0005-0000-0000-00009B000000}"/>
    <cellStyle name="標準 10 2" xfId="5267" xr:uid="{00000000-0005-0000-0000-00009C000000}"/>
    <cellStyle name="標準 11" xfId="69" xr:uid="{00000000-0005-0000-0000-00009D000000}"/>
    <cellStyle name="標準 11 2" xfId="5268" xr:uid="{00000000-0005-0000-0000-00009E000000}"/>
    <cellStyle name="標準 12" xfId="70" xr:uid="{00000000-0005-0000-0000-00009F000000}"/>
    <cellStyle name="標準 12 2" xfId="5215" xr:uid="{00000000-0005-0000-0000-0000A0000000}"/>
    <cellStyle name="標準 13" xfId="71" xr:uid="{00000000-0005-0000-0000-0000A1000000}"/>
    <cellStyle name="標準 13 2" xfId="72" xr:uid="{00000000-0005-0000-0000-0000A2000000}"/>
    <cellStyle name="標準 13 2 2" xfId="5296" xr:uid="{00000000-0005-0000-0000-0000A3000000}"/>
    <cellStyle name="標準 13 2 2 2" xfId="5300" xr:uid="{00000000-0005-0000-0000-0000A4000000}"/>
    <cellStyle name="標準 13 2 2 2 2" xfId="5308" xr:uid="{00000000-0005-0000-0000-0000A5000000}"/>
    <cellStyle name="標準 13 2 2 2 2 2" xfId="5324" xr:uid="{00000000-0005-0000-0000-0000A6000000}"/>
    <cellStyle name="標準 13 2 2 2 2 2 2" xfId="5356" xr:uid="{00000000-0005-0000-0000-0000A7000000}"/>
    <cellStyle name="標準 13 2 2 2 2 2 2 2" xfId="5420" xr:uid="{00000000-0005-0000-0000-0000A8000000}"/>
    <cellStyle name="標準 13 2 2 2 2 2 3" xfId="5388" xr:uid="{00000000-0005-0000-0000-0000A9000000}"/>
    <cellStyle name="標準 13 2 2 2 2 3" xfId="5340" xr:uid="{00000000-0005-0000-0000-0000AA000000}"/>
    <cellStyle name="標準 13 2 2 2 2 3 2" xfId="5404" xr:uid="{00000000-0005-0000-0000-0000AB000000}"/>
    <cellStyle name="標準 13 2 2 2 2 4" xfId="5372" xr:uid="{00000000-0005-0000-0000-0000AC000000}"/>
    <cellStyle name="標準 13 2 2 2 3" xfId="5316" xr:uid="{00000000-0005-0000-0000-0000AD000000}"/>
    <cellStyle name="標準 13 2 2 2 3 2" xfId="5348" xr:uid="{00000000-0005-0000-0000-0000AE000000}"/>
    <cellStyle name="標準 13 2 2 2 3 2 2" xfId="5412" xr:uid="{00000000-0005-0000-0000-0000AF000000}"/>
    <cellStyle name="標準 13 2 2 2 3 3" xfId="5380" xr:uid="{00000000-0005-0000-0000-0000B0000000}"/>
    <cellStyle name="標準 13 2 2 2 4" xfId="5332" xr:uid="{00000000-0005-0000-0000-0000B1000000}"/>
    <cellStyle name="標準 13 2 2 2 4 2" xfId="5396" xr:uid="{00000000-0005-0000-0000-0000B2000000}"/>
    <cellStyle name="標準 13 2 2 2 5" xfId="5364" xr:uid="{00000000-0005-0000-0000-0000B3000000}"/>
    <cellStyle name="標準 13 2 2 3" xfId="5304" xr:uid="{00000000-0005-0000-0000-0000B4000000}"/>
    <cellStyle name="標準 13 2 2 3 2" xfId="5320" xr:uid="{00000000-0005-0000-0000-0000B5000000}"/>
    <cellStyle name="標準 13 2 2 3 2 2" xfId="5352" xr:uid="{00000000-0005-0000-0000-0000B6000000}"/>
    <cellStyle name="標準 13 2 2 3 2 2 2" xfId="5416" xr:uid="{00000000-0005-0000-0000-0000B7000000}"/>
    <cellStyle name="標準 13 2 2 3 2 3" xfId="5384" xr:uid="{00000000-0005-0000-0000-0000B8000000}"/>
    <cellStyle name="標準 13 2 2 3 3" xfId="5336" xr:uid="{00000000-0005-0000-0000-0000B9000000}"/>
    <cellStyle name="標準 13 2 2 3 3 2" xfId="5400" xr:uid="{00000000-0005-0000-0000-0000BA000000}"/>
    <cellStyle name="標準 13 2 2 3 4" xfId="5368" xr:uid="{00000000-0005-0000-0000-0000BB000000}"/>
    <cellStyle name="標準 13 2 2 4" xfId="5312" xr:uid="{00000000-0005-0000-0000-0000BC000000}"/>
    <cellStyle name="標準 13 2 2 4 2" xfId="5344" xr:uid="{00000000-0005-0000-0000-0000BD000000}"/>
    <cellStyle name="標準 13 2 2 4 2 2" xfId="5408" xr:uid="{00000000-0005-0000-0000-0000BE000000}"/>
    <cellStyle name="標準 13 2 2 4 3" xfId="5376" xr:uid="{00000000-0005-0000-0000-0000BF000000}"/>
    <cellStyle name="標準 13 2 2 5" xfId="5328" xr:uid="{00000000-0005-0000-0000-0000C0000000}"/>
    <cellStyle name="標準 13 2 2 5 2" xfId="5392" xr:uid="{00000000-0005-0000-0000-0000C1000000}"/>
    <cellStyle name="標準 13 2 2 6" xfId="5360" xr:uid="{00000000-0005-0000-0000-0000C2000000}"/>
    <cellStyle name="標準 13 2 3" xfId="5298" xr:uid="{00000000-0005-0000-0000-0000C3000000}"/>
    <cellStyle name="標準 13 2 3 2" xfId="5306" xr:uid="{00000000-0005-0000-0000-0000C4000000}"/>
    <cellStyle name="標準 13 2 3 2 2" xfId="5322" xr:uid="{00000000-0005-0000-0000-0000C5000000}"/>
    <cellStyle name="標準 13 2 3 2 2 2" xfId="5354" xr:uid="{00000000-0005-0000-0000-0000C6000000}"/>
    <cellStyle name="標準 13 2 3 2 2 2 2" xfId="5418" xr:uid="{00000000-0005-0000-0000-0000C7000000}"/>
    <cellStyle name="標準 13 2 3 2 2 3" xfId="5386" xr:uid="{00000000-0005-0000-0000-0000C8000000}"/>
    <cellStyle name="標準 13 2 3 2 3" xfId="5338" xr:uid="{00000000-0005-0000-0000-0000C9000000}"/>
    <cellStyle name="標準 13 2 3 2 3 2" xfId="5402" xr:uid="{00000000-0005-0000-0000-0000CA000000}"/>
    <cellStyle name="標準 13 2 3 2 4" xfId="5370" xr:uid="{00000000-0005-0000-0000-0000CB000000}"/>
    <cellStyle name="標準 13 2 3 3" xfId="5314" xr:uid="{00000000-0005-0000-0000-0000CC000000}"/>
    <cellStyle name="標準 13 2 3 3 2" xfId="5346" xr:uid="{00000000-0005-0000-0000-0000CD000000}"/>
    <cellStyle name="標準 13 2 3 3 2 2" xfId="5410" xr:uid="{00000000-0005-0000-0000-0000CE000000}"/>
    <cellStyle name="標準 13 2 3 3 3" xfId="5378" xr:uid="{00000000-0005-0000-0000-0000CF000000}"/>
    <cellStyle name="標準 13 2 3 4" xfId="5330" xr:uid="{00000000-0005-0000-0000-0000D0000000}"/>
    <cellStyle name="標準 13 2 3 4 2" xfId="5394" xr:uid="{00000000-0005-0000-0000-0000D1000000}"/>
    <cellStyle name="標準 13 2 3 5" xfId="5362" xr:uid="{00000000-0005-0000-0000-0000D2000000}"/>
    <cellStyle name="標準 13 2 4" xfId="5302" xr:uid="{00000000-0005-0000-0000-0000D3000000}"/>
    <cellStyle name="標準 13 2 4 2" xfId="5318" xr:uid="{00000000-0005-0000-0000-0000D4000000}"/>
    <cellStyle name="標準 13 2 4 2 2" xfId="5350" xr:uid="{00000000-0005-0000-0000-0000D5000000}"/>
    <cellStyle name="標準 13 2 4 2 2 2" xfId="5414" xr:uid="{00000000-0005-0000-0000-0000D6000000}"/>
    <cellStyle name="標準 13 2 4 2 3" xfId="5382" xr:uid="{00000000-0005-0000-0000-0000D7000000}"/>
    <cellStyle name="標準 13 2 4 3" xfId="5334" xr:uid="{00000000-0005-0000-0000-0000D8000000}"/>
    <cellStyle name="標準 13 2 4 3 2" xfId="5398" xr:uid="{00000000-0005-0000-0000-0000D9000000}"/>
    <cellStyle name="標準 13 2 4 4" xfId="5366" xr:uid="{00000000-0005-0000-0000-0000DA000000}"/>
    <cellStyle name="標準 13 2 5" xfId="5310" xr:uid="{00000000-0005-0000-0000-0000DB000000}"/>
    <cellStyle name="標準 13 2 5 2" xfId="5342" xr:uid="{00000000-0005-0000-0000-0000DC000000}"/>
    <cellStyle name="標準 13 2 5 2 2" xfId="5406" xr:uid="{00000000-0005-0000-0000-0000DD000000}"/>
    <cellStyle name="標準 13 2 5 3" xfId="5374" xr:uid="{00000000-0005-0000-0000-0000DE000000}"/>
    <cellStyle name="標準 13 2 6" xfId="5326" xr:uid="{00000000-0005-0000-0000-0000DF000000}"/>
    <cellStyle name="標準 13 2 6 2" xfId="5390" xr:uid="{00000000-0005-0000-0000-0000E0000000}"/>
    <cellStyle name="標準 13 2 7" xfId="5358" xr:uid="{00000000-0005-0000-0000-0000E1000000}"/>
    <cellStyle name="標準 13 3" xfId="5295" xr:uid="{00000000-0005-0000-0000-0000E2000000}"/>
    <cellStyle name="標準 13 3 2" xfId="5299" xr:uid="{00000000-0005-0000-0000-0000E3000000}"/>
    <cellStyle name="標準 13 3 2 2" xfId="5307" xr:uid="{00000000-0005-0000-0000-0000E4000000}"/>
    <cellStyle name="標準 13 3 2 2 2" xfId="5323" xr:uid="{00000000-0005-0000-0000-0000E5000000}"/>
    <cellStyle name="標準 13 3 2 2 2 2" xfId="5355" xr:uid="{00000000-0005-0000-0000-0000E6000000}"/>
    <cellStyle name="標準 13 3 2 2 2 2 2" xfId="5419" xr:uid="{00000000-0005-0000-0000-0000E7000000}"/>
    <cellStyle name="標準 13 3 2 2 2 3" xfId="5387" xr:uid="{00000000-0005-0000-0000-0000E8000000}"/>
    <cellStyle name="標準 13 3 2 2 3" xfId="5339" xr:uid="{00000000-0005-0000-0000-0000E9000000}"/>
    <cellStyle name="標準 13 3 2 2 3 2" xfId="5403" xr:uid="{00000000-0005-0000-0000-0000EA000000}"/>
    <cellStyle name="標準 13 3 2 2 4" xfId="5371" xr:uid="{00000000-0005-0000-0000-0000EB000000}"/>
    <cellStyle name="標準 13 3 2 3" xfId="5315" xr:uid="{00000000-0005-0000-0000-0000EC000000}"/>
    <cellStyle name="標準 13 3 2 3 2" xfId="5347" xr:uid="{00000000-0005-0000-0000-0000ED000000}"/>
    <cellStyle name="標準 13 3 2 3 2 2" xfId="5411" xr:uid="{00000000-0005-0000-0000-0000EE000000}"/>
    <cellStyle name="標準 13 3 2 3 3" xfId="5379" xr:uid="{00000000-0005-0000-0000-0000EF000000}"/>
    <cellStyle name="標準 13 3 2 4" xfId="5331" xr:uid="{00000000-0005-0000-0000-0000F0000000}"/>
    <cellStyle name="標準 13 3 2 4 2" xfId="5395" xr:uid="{00000000-0005-0000-0000-0000F1000000}"/>
    <cellStyle name="標準 13 3 2 5" xfId="5363" xr:uid="{00000000-0005-0000-0000-0000F2000000}"/>
    <cellStyle name="標準 13 3 3" xfId="5303" xr:uid="{00000000-0005-0000-0000-0000F3000000}"/>
    <cellStyle name="標準 13 3 3 2" xfId="5319" xr:uid="{00000000-0005-0000-0000-0000F4000000}"/>
    <cellStyle name="標準 13 3 3 2 2" xfId="5351" xr:uid="{00000000-0005-0000-0000-0000F5000000}"/>
    <cellStyle name="標準 13 3 3 2 2 2" xfId="5415" xr:uid="{00000000-0005-0000-0000-0000F6000000}"/>
    <cellStyle name="標準 13 3 3 2 3" xfId="5383" xr:uid="{00000000-0005-0000-0000-0000F7000000}"/>
    <cellStyle name="標準 13 3 3 3" xfId="5335" xr:uid="{00000000-0005-0000-0000-0000F8000000}"/>
    <cellStyle name="標準 13 3 3 3 2" xfId="5399" xr:uid="{00000000-0005-0000-0000-0000F9000000}"/>
    <cellStyle name="標準 13 3 3 4" xfId="5367" xr:uid="{00000000-0005-0000-0000-0000FA000000}"/>
    <cellStyle name="標準 13 3 4" xfId="5311" xr:uid="{00000000-0005-0000-0000-0000FB000000}"/>
    <cellStyle name="標準 13 3 4 2" xfId="5343" xr:uid="{00000000-0005-0000-0000-0000FC000000}"/>
    <cellStyle name="標準 13 3 4 2 2" xfId="5407" xr:uid="{00000000-0005-0000-0000-0000FD000000}"/>
    <cellStyle name="標準 13 3 4 3" xfId="5375" xr:uid="{00000000-0005-0000-0000-0000FE000000}"/>
    <cellStyle name="標準 13 3 5" xfId="5327" xr:uid="{00000000-0005-0000-0000-0000FF000000}"/>
    <cellStyle name="標準 13 3 5 2" xfId="5391" xr:uid="{00000000-0005-0000-0000-000000010000}"/>
    <cellStyle name="標準 13 3 6" xfId="5359" xr:uid="{00000000-0005-0000-0000-000001010000}"/>
    <cellStyle name="標準 13 4" xfId="5297" xr:uid="{00000000-0005-0000-0000-000002010000}"/>
    <cellStyle name="標準 13 4 2" xfId="5305" xr:uid="{00000000-0005-0000-0000-000003010000}"/>
    <cellStyle name="標準 13 4 2 2" xfId="5321" xr:uid="{00000000-0005-0000-0000-000004010000}"/>
    <cellStyle name="標準 13 4 2 2 2" xfId="5353" xr:uid="{00000000-0005-0000-0000-000005010000}"/>
    <cellStyle name="標準 13 4 2 2 2 2" xfId="5417" xr:uid="{00000000-0005-0000-0000-000006010000}"/>
    <cellStyle name="標準 13 4 2 2 3" xfId="5385" xr:uid="{00000000-0005-0000-0000-000007010000}"/>
    <cellStyle name="標準 13 4 2 3" xfId="5337" xr:uid="{00000000-0005-0000-0000-000008010000}"/>
    <cellStyle name="標準 13 4 2 3 2" xfId="5401" xr:uid="{00000000-0005-0000-0000-000009010000}"/>
    <cellStyle name="標準 13 4 2 4" xfId="5369" xr:uid="{00000000-0005-0000-0000-00000A010000}"/>
    <cellStyle name="標準 13 4 3" xfId="5313" xr:uid="{00000000-0005-0000-0000-00000B010000}"/>
    <cellStyle name="標準 13 4 3 2" xfId="5345" xr:uid="{00000000-0005-0000-0000-00000C010000}"/>
    <cellStyle name="標準 13 4 3 2 2" xfId="5409" xr:uid="{00000000-0005-0000-0000-00000D010000}"/>
    <cellStyle name="標準 13 4 3 3" xfId="5377" xr:uid="{00000000-0005-0000-0000-00000E010000}"/>
    <cellStyle name="標準 13 4 4" xfId="5329" xr:uid="{00000000-0005-0000-0000-00000F010000}"/>
    <cellStyle name="標準 13 4 4 2" xfId="5393" xr:uid="{00000000-0005-0000-0000-000010010000}"/>
    <cellStyle name="標準 13 4 5" xfId="5361" xr:uid="{00000000-0005-0000-0000-000011010000}"/>
    <cellStyle name="標準 13 5" xfId="5301" xr:uid="{00000000-0005-0000-0000-000012010000}"/>
    <cellStyle name="標準 13 5 2" xfId="5317" xr:uid="{00000000-0005-0000-0000-000013010000}"/>
    <cellStyle name="標準 13 5 2 2" xfId="5349" xr:uid="{00000000-0005-0000-0000-000014010000}"/>
    <cellStyle name="標準 13 5 2 2 2" xfId="5413" xr:uid="{00000000-0005-0000-0000-000015010000}"/>
    <cellStyle name="標準 13 5 2 3" xfId="5381" xr:uid="{00000000-0005-0000-0000-000016010000}"/>
    <cellStyle name="標準 13 5 3" xfId="5333" xr:uid="{00000000-0005-0000-0000-000017010000}"/>
    <cellStyle name="標準 13 5 3 2" xfId="5397" xr:uid="{00000000-0005-0000-0000-000018010000}"/>
    <cellStyle name="標準 13 5 4" xfId="5365" xr:uid="{00000000-0005-0000-0000-000019010000}"/>
    <cellStyle name="標準 13 6" xfId="5309" xr:uid="{00000000-0005-0000-0000-00001A010000}"/>
    <cellStyle name="標準 13 6 2" xfId="5341" xr:uid="{00000000-0005-0000-0000-00001B010000}"/>
    <cellStyle name="標準 13 6 2 2" xfId="5405" xr:uid="{00000000-0005-0000-0000-00001C010000}"/>
    <cellStyle name="標準 13 6 3" xfId="5373" xr:uid="{00000000-0005-0000-0000-00001D010000}"/>
    <cellStyle name="標準 13 7" xfId="5325" xr:uid="{00000000-0005-0000-0000-00001E010000}"/>
    <cellStyle name="標準 13 7 2" xfId="5389" xr:uid="{00000000-0005-0000-0000-00001F010000}"/>
    <cellStyle name="標準 13 8" xfId="5357" xr:uid="{00000000-0005-0000-0000-000020010000}"/>
    <cellStyle name="標準 14" xfId="73" xr:uid="{00000000-0005-0000-0000-000021010000}"/>
    <cellStyle name="標準 14 2" xfId="74" xr:uid="{00000000-0005-0000-0000-000022010000}"/>
    <cellStyle name="標準 15" xfId="75" xr:uid="{00000000-0005-0000-0000-000023010000}"/>
    <cellStyle name="標準 15 2" xfId="5210" xr:uid="{00000000-0005-0000-0000-000024010000}"/>
    <cellStyle name="標準 16" xfId="5200" xr:uid="{00000000-0005-0000-0000-000025010000}"/>
    <cellStyle name="標準 17" xfId="5448" xr:uid="{00000000-0005-0000-0000-000026010000}"/>
    <cellStyle name="標準 2" xfId="76" xr:uid="{00000000-0005-0000-0000-000027010000}"/>
    <cellStyle name="標準 2 2" xfId="77" xr:uid="{00000000-0005-0000-0000-000028010000}"/>
    <cellStyle name="標準 2 2 2" xfId="78" xr:uid="{00000000-0005-0000-0000-000029010000}"/>
    <cellStyle name="標準 2 2 2 2" xfId="5269" xr:uid="{00000000-0005-0000-0000-00002A010000}"/>
    <cellStyle name="標準 2 2 3" xfId="79" xr:uid="{00000000-0005-0000-0000-00002B010000}"/>
    <cellStyle name="標準 2 2 3 2" xfId="80" xr:uid="{00000000-0005-0000-0000-00002C010000}"/>
    <cellStyle name="標準 2 2 3 2 2" xfId="81" xr:uid="{00000000-0005-0000-0000-00002D010000}"/>
    <cellStyle name="標準 2 2 3 2 2 2" xfId="82" xr:uid="{00000000-0005-0000-0000-00002E010000}"/>
    <cellStyle name="標準 2 2 3 2 3" xfId="83" xr:uid="{00000000-0005-0000-0000-00002F010000}"/>
    <cellStyle name="標準 2 2 3 3" xfId="84" xr:uid="{00000000-0005-0000-0000-000030010000}"/>
    <cellStyle name="標準 2 2 3 3 2" xfId="85" xr:uid="{00000000-0005-0000-0000-000031010000}"/>
    <cellStyle name="標準 2 2 3 4" xfId="86" xr:uid="{00000000-0005-0000-0000-000032010000}"/>
    <cellStyle name="標準 2 2 3 5" xfId="5270" xr:uid="{00000000-0005-0000-0000-000033010000}"/>
    <cellStyle name="標準 2 2 4" xfId="87" xr:uid="{00000000-0005-0000-0000-000034010000}"/>
    <cellStyle name="標準 2 2 4 2" xfId="88" xr:uid="{00000000-0005-0000-0000-000035010000}"/>
    <cellStyle name="標準 2 2 5" xfId="89" xr:uid="{00000000-0005-0000-0000-000036010000}"/>
    <cellStyle name="標準 2 2 5 2" xfId="90" xr:uid="{00000000-0005-0000-0000-000037010000}"/>
    <cellStyle name="標準 2 2 6" xfId="5211" xr:uid="{00000000-0005-0000-0000-000038010000}"/>
    <cellStyle name="標準 2 2 6 2" xfId="5212" xr:uid="{00000000-0005-0000-0000-000039010000}"/>
    <cellStyle name="標準 2 2 7" xfId="5451" xr:uid="{00000000-0005-0000-0000-00003A010000}"/>
    <cellStyle name="標準 2 3" xfId="91" xr:uid="{00000000-0005-0000-0000-00003B010000}"/>
    <cellStyle name="標準 2 3 2" xfId="92" xr:uid="{00000000-0005-0000-0000-00003C010000}"/>
    <cellStyle name="標準 2 3 2 2" xfId="93" xr:uid="{00000000-0005-0000-0000-00003D010000}"/>
    <cellStyle name="標準 2 3 2 2 2" xfId="94" xr:uid="{00000000-0005-0000-0000-00003E010000}"/>
    <cellStyle name="標準 2 3 2 3" xfId="95" xr:uid="{00000000-0005-0000-0000-00003F010000}"/>
    <cellStyle name="標準 2 3 3" xfId="96" xr:uid="{00000000-0005-0000-0000-000040010000}"/>
    <cellStyle name="標準 2 3 3 2" xfId="97" xr:uid="{00000000-0005-0000-0000-000041010000}"/>
    <cellStyle name="標準 2 3 4" xfId="98" xr:uid="{00000000-0005-0000-0000-000042010000}"/>
    <cellStyle name="標準 2 3 5" xfId="5271" xr:uid="{00000000-0005-0000-0000-000043010000}"/>
    <cellStyle name="標準 2 4" xfId="99" xr:uid="{00000000-0005-0000-0000-000044010000}"/>
    <cellStyle name="標準 2 4 2" xfId="100" xr:uid="{00000000-0005-0000-0000-000045010000}"/>
    <cellStyle name="標準 2 4 2 2" xfId="101" xr:uid="{00000000-0005-0000-0000-000046010000}"/>
    <cellStyle name="標準 2 4 3" xfId="102" xr:uid="{00000000-0005-0000-0000-000047010000}"/>
    <cellStyle name="標準 2 4 4" xfId="5272" xr:uid="{00000000-0005-0000-0000-000048010000}"/>
    <cellStyle name="標準 2 5" xfId="103" xr:uid="{00000000-0005-0000-0000-000049010000}"/>
    <cellStyle name="標準 2 5 2" xfId="104" xr:uid="{00000000-0005-0000-0000-00004A010000}"/>
    <cellStyle name="標準 2 5 3" xfId="5273" xr:uid="{00000000-0005-0000-0000-00004B010000}"/>
    <cellStyle name="標準 2 6" xfId="105" xr:uid="{00000000-0005-0000-0000-00004C010000}"/>
    <cellStyle name="標準 2 6 2" xfId="5450" xr:uid="{00000000-0005-0000-0000-00004D010000}"/>
    <cellStyle name="標準 2 7" xfId="106" xr:uid="{00000000-0005-0000-0000-00004E010000}"/>
    <cellStyle name="標準 2_座席(2017.4.1現在)" xfId="107" xr:uid="{00000000-0005-0000-0000-00004F010000}"/>
    <cellStyle name="標準 3" xfId="108" xr:uid="{00000000-0005-0000-0000-000050010000}"/>
    <cellStyle name="標準 3 2" xfId="109" xr:uid="{00000000-0005-0000-0000-000051010000}"/>
    <cellStyle name="標準 3 2 2" xfId="110" xr:uid="{00000000-0005-0000-0000-000052010000}"/>
    <cellStyle name="標準 3 2 2 2" xfId="111" xr:uid="{00000000-0005-0000-0000-000053010000}"/>
    <cellStyle name="標準 3 2 2 2 2" xfId="112" xr:uid="{00000000-0005-0000-0000-000054010000}"/>
    <cellStyle name="標準 3 2 2 3" xfId="113" xr:uid="{00000000-0005-0000-0000-000055010000}"/>
    <cellStyle name="標準 3 2 2 4" xfId="5275" xr:uid="{00000000-0005-0000-0000-000056010000}"/>
    <cellStyle name="標準 3 2 3" xfId="114" xr:uid="{00000000-0005-0000-0000-000057010000}"/>
    <cellStyle name="標準 3 2 3 2" xfId="115" xr:uid="{00000000-0005-0000-0000-000058010000}"/>
    <cellStyle name="標準 3 2 3 3" xfId="5276" xr:uid="{00000000-0005-0000-0000-000059010000}"/>
    <cellStyle name="標準 3 2 4" xfId="116" xr:uid="{00000000-0005-0000-0000-00005A010000}"/>
    <cellStyle name="標準 3 2 5" xfId="5274" xr:uid="{00000000-0005-0000-0000-00005B010000}"/>
    <cellStyle name="標準 3 3" xfId="5213" xr:uid="{00000000-0005-0000-0000-00005C010000}"/>
    <cellStyle name="標準 3 3 2" xfId="5277" xr:uid="{00000000-0005-0000-0000-00005D010000}"/>
    <cellStyle name="標準 3 4" xfId="5278" xr:uid="{00000000-0005-0000-0000-00005E010000}"/>
    <cellStyle name="標準 3 5" xfId="5279" xr:uid="{00000000-0005-0000-0000-00005F010000}"/>
    <cellStyle name="標準 3 6" xfId="5214" xr:uid="{00000000-0005-0000-0000-000060010000}"/>
    <cellStyle name="標準 3_東海（2016(H28)年度新チラシ）" xfId="5280" xr:uid="{00000000-0005-0000-0000-000061010000}"/>
    <cellStyle name="標準 4" xfId="1" xr:uid="{00000000-0005-0000-0000-000062010000}"/>
    <cellStyle name="標準 4 10" xfId="117" xr:uid="{00000000-0005-0000-0000-000063010000}"/>
    <cellStyle name="標準 4 10 2" xfId="118" xr:uid="{00000000-0005-0000-0000-000064010000}"/>
    <cellStyle name="標準 4 10 2 2" xfId="119" xr:uid="{00000000-0005-0000-0000-000065010000}"/>
    <cellStyle name="標準 4 10 2 2 2" xfId="120" xr:uid="{00000000-0005-0000-0000-000066010000}"/>
    <cellStyle name="標準 4 10 2 2 2 2" xfId="121" xr:uid="{00000000-0005-0000-0000-000067010000}"/>
    <cellStyle name="標準 4 10 2 2 3" xfId="122" xr:uid="{00000000-0005-0000-0000-000068010000}"/>
    <cellStyle name="標準 4 10 2 3" xfId="123" xr:uid="{00000000-0005-0000-0000-000069010000}"/>
    <cellStyle name="標準 4 10 2 3 2" xfId="124" xr:uid="{00000000-0005-0000-0000-00006A010000}"/>
    <cellStyle name="標準 4 10 2 4" xfId="125" xr:uid="{00000000-0005-0000-0000-00006B010000}"/>
    <cellStyle name="標準 4 10 3" xfId="126" xr:uid="{00000000-0005-0000-0000-00006C010000}"/>
    <cellStyle name="標準 4 10 3 2" xfId="127" xr:uid="{00000000-0005-0000-0000-00006D010000}"/>
    <cellStyle name="標準 4 10 3 2 2" xfId="128" xr:uid="{00000000-0005-0000-0000-00006E010000}"/>
    <cellStyle name="標準 4 10 3 2 2 2" xfId="129" xr:uid="{00000000-0005-0000-0000-00006F010000}"/>
    <cellStyle name="標準 4 10 3 2 3" xfId="130" xr:uid="{00000000-0005-0000-0000-000070010000}"/>
    <cellStyle name="標準 4 10 3 3" xfId="131" xr:uid="{00000000-0005-0000-0000-000071010000}"/>
    <cellStyle name="標準 4 10 3 3 2" xfId="132" xr:uid="{00000000-0005-0000-0000-000072010000}"/>
    <cellStyle name="標準 4 10 3 4" xfId="133" xr:uid="{00000000-0005-0000-0000-000073010000}"/>
    <cellStyle name="標準 4 10 4" xfId="134" xr:uid="{00000000-0005-0000-0000-000074010000}"/>
    <cellStyle name="標準 4 10 4 2" xfId="135" xr:uid="{00000000-0005-0000-0000-000075010000}"/>
    <cellStyle name="標準 4 10 4 2 2" xfId="136" xr:uid="{00000000-0005-0000-0000-000076010000}"/>
    <cellStyle name="標準 4 10 4 3" xfId="137" xr:uid="{00000000-0005-0000-0000-000077010000}"/>
    <cellStyle name="標準 4 10 5" xfId="138" xr:uid="{00000000-0005-0000-0000-000078010000}"/>
    <cellStyle name="標準 4 10 5 2" xfId="139" xr:uid="{00000000-0005-0000-0000-000079010000}"/>
    <cellStyle name="標準 4 10 6" xfId="140" xr:uid="{00000000-0005-0000-0000-00007A010000}"/>
    <cellStyle name="標準 4 11" xfId="141" xr:uid="{00000000-0005-0000-0000-00007B010000}"/>
    <cellStyle name="標準 4 11 2" xfId="142" xr:uid="{00000000-0005-0000-0000-00007C010000}"/>
    <cellStyle name="標準 4 11 2 2" xfId="143" xr:uid="{00000000-0005-0000-0000-00007D010000}"/>
    <cellStyle name="標準 4 11 2 2 2" xfId="144" xr:uid="{00000000-0005-0000-0000-00007E010000}"/>
    <cellStyle name="標準 4 11 2 3" xfId="145" xr:uid="{00000000-0005-0000-0000-00007F010000}"/>
    <cellStyle name="標準 4 11 3" xfId="146" xr:uid="{00000000-0005-0000-0000-000080010000}"/>
    <cellStyle name="標準 4 11 3 2" xfId="147" xr:uid="{00000000-0005-0000-0000-000081010000}"/>
    <cellStyle name="標準 4 11 4" xfId="148" xr:uid="{00000000-0005-0000-0000-000082010000}"/>
    <cellStyle name="標準 4 12" xfId="149" xr:uid="{00000000-0005-0000-0000-000083010000}"/>
    <cellStyle name="標準 4 12 2" xfId="150" xr:uid="{00000000-0005-0000-0000-000084010000}"/>
    <cellStyle name="標準 4 12 2 2" xfId="151" xr:uid="{00000000-0005-0000-0000-000085010000}"/>
    <cellStyle name="標準 4 12 2 2 2" xfId="152" xr:uid="{00000000-0005-0000-0000-000086010000}"/>
    <cellStyle name="標準 4 12 2 3" xfId="153" xr:uid="{00000000-0005-0000-0000-000087010000}"/>
    <cellStyle name="標準 4 12 3" xfId="154" xr:uid="{00000000-0005-0000-0000-000088010000}"/>
    <cellStyle name="標準 4 12 3 2" xfId="155" xr:uid="{00000000-0005-0000-0000-000089010000}"/>
    <cellStyle name="標準 4 12 4" xfId="156" xr:uid="{00000000-0005-0000-0000-00008A010000}"/>
    <cellStyle name="標準 4 13" xfId="157" xr:uid="{00000000-0005-0000-0000-00008B010000}"/>
    <cellStyle name="標準 4 13 2" xfId="158" xr:uid="{00000000-0005-0000-0000-00008C010000}"/>
    <cellStyle name="標準 4 13 2 2" xfId="159" xr:uid="{00000000-0005-0000-0000-00008D010000}"/>
    <cellStyle name="標準 4 13 3" xfId="160" xr:uid="{00000000-0005-0000-0000-00008E010000}"/>
    <cellStyle name="標準 4 14" xfId="161" xr:uid="{00000000-0005-0000-0000-00008F010000}"/>
    <cellStyle name="標準 4 14 2" xfId="162" xr:uid="{00000000-0005-0000-0000-000090010000}"/>
    <cellStyle name="標準 4 15" xfId="5281" xr:uid="{00000000-0005-0000-0000-000091010000}"/>
    <cellStyle name="標準 4 2" xfId="163" xr:uid="{00000000-0005-0000-0000-000092010000}"/>
    <cellStyle name="標準 4 2 10" xfId="164" xr:uid="{00000000-0005-0000-0000-000093010000}"/>
    <cellStyle name="標準 4 2 10 2" xfId="165" xr:uid="{00000000-0005-0000-0000-000094010000}"/>
    <cellStyle name="標準 4 2 10 2 2" xfId="166" xr:uid="{00000000-0005-0000-0000-000095010000}"/>
    <cellStyle name="標準 4 2 10 2 2 2" xfId="167" xr:uid="{00000000-0005-0000-0000-000096010000}"/>
    <cellStyle name="標準 4 2 10 2 3" xfId="168" xr:uid="{00000000-0005-0000-0000-000097010000}"/>
    <cellStyle name="標準 4 2 10 3" xfId="169" xr:uid="{00000000-0005-0000-0000-000098010000}"/>
    <cellStyle name="標準 4 2 10 3 2" xfId="170" xr:uid="{00000000-0005-0000-0000-000099010000}"/>
    <cellStyle name="標準 4 2 10 4" xfId="171" xr:uid="{00000000-0005-0000-0000-00009A010000}"/>
    <cellStyle name="標準 4 2 11" xfId="172" xr:uid="{00000000-0005-0000-0000-00009B010000}"/>
    <cellStyle name="標準 4 2 11 2" xfId="173" xr:uid="{00000000-0005-0000-0000-00009C010000}"/>
    <cellStyle name="標準 4 2 11 2 2" xfId="174" xr:uid="{00000000-0005-0000-0000-00009D010000}"/>
    <cellStyle name="標準 4 2 11 2 2 2" xfId="175" xr:uid="{00000000-0005-0000-0000-00009E010000}"/>
    <cellStyle name="標準 4 2 11 2 3" xfId="176" xr:uid="{00000000-0005-0000-0000-00009F010000}"/>
    <cellStyle name="標準 4 2 11 3" xfId="177" xr:uid="{00000000-0005-0000-0000-0000A0010000}"/>
    <cellStyle name="標準 4 2 11 3 2" xfId="178" xr:uid="{00000000-0005-0000-0000-0000A1010000}"/>
    <cellStyle name="標準 4 2 11 4" xfId="179" xr:uid="{00000000-0005-0000-0000-0000A2010000}"/>
    <cellStyle name="標準 4 2 12" xfId="180" xr:uid="{00000000-0005-0000-0000-0000A3010000}"/>
    <cellStyle name="標準 4 2 12 2" xfId="181" xr:uid="{00000000-0005-0000-0000-0000A4010000}"/>
    <cellStyle name="標準 4 2 12 2 2" xfId="182" xr:uid="{00000000-0005-0000-0000-0000A5010000}"/>
    <cellStyle name="標準 4 2 12 3" xfId="183" xr:uid="{00000000-0005-0000-0000-0000A6010000}"/>
    <cellStyle name="標準 4 2 13" xfId="184" xr:uid="{00000000-0005-0000-0000-0000A7010000}"/>
    <cellStyle name="標準 4 2 13 2" xfId="185" xr:uid="{00000000-0005-0000-0000-0000A8010000}"/>
    <cellStyle name="標準 4 2 14" xfId="5282" xr:uid="{00000000-0005-0000-0000-0000A9010000}"/>
    <cellStyle name="標準 4 2 2" xfId="186" xr:uid="{00000000-0005-0000-0000-0000AA010000}"/>
    <cellStyle name="標準 4 2 2 10" xfId="187" xr:uid="{00000000-0005-0000-0000-0000AB010000}"/>
    <cellStyle name="標準 4 2 2 10 2" xfId="188" xr:uid="{00000000-0005-0000-0000-0000AC010000}"/>
    <cellStyle name="標準 4 2 2 10 2 2" xfId="189" xr:uid="{00000000-0005-0000-0000-0000AD010000}"/>
    <cellStyle name="標準 4 2 2 10 2 2 2" xfId="190" xr:uid="{00000000-0005-0000-0000-0000AE010000}"/>
    <cellStyle name="標準 4 2 2 10 2 3" xfId="191" xr:uid="{00000000-0005-0000-0000-0000AF010000}"/>
    <cellStyle name="標準 4 2 2 10 3" xfId="192" xr:uid="{00000000-0005-0000-0000-0000B0010000}"/>
    <cellStyle name="標準 4 2 2 10 3 2" xfId="193" xr:uid="{00000000-0005-0000-0000-0000B1010000}"/>
    <cellStyle name="標準 4 2 2 10 4" xfId="194" xr:uid="{00000000-0005-0000-0000-0000B2010000}"/>
    <cellStyle name="標準 4 2 2 11" xfId="195" xr:uid="{00000000-0005-0000-0000-0000B3010000}"/>
    <cellStyle name="標準 4 2 2 11 2" xfId="196" xr:uid="{00000000-0005-0000-0000-0000B4010000}"/>
    <cellStyle name="標準 4 2 2 11 2 2" xfId="197" xr:uid="{00000000-0005-0000-0000-0000B5010000}"/>
    <cellStyle name="標準 4 2 2 11 3" xfId="198" xr:uid="{00000000-0005-0000-0000-0000B6010000}"/>
    <cellStyle name="標準 4 2 2 12" xfId="199" xr:uid="{00000000-0005-0000-0000-0000B7010000}"/>
    <cellStyle name="標準 4 2 2 12 2" xfId="200" xr:uid="{00000000-0005-0000-0000-0000B8010000}"/>
    <cellStyle name="標準 4 2 2 13" xfId="5283" xr:uid="{00000000-0005-0000-0000-0000B9010000}"/>
    <cellStyle name="標準 4 2 2 2" xfId="201" xr:uid="{00000000-0005-0000-0000-0000BA010000}"/>
    <cellStyle name="標準 4 2 2 2 10" xfId="202" xr:uid="{00000000-0005-0000-0000-0000BB010000}"/>
    <cellStyle name="標準 4 2 2 2 10 2" xfId="203" xr:uid="{00000000-0005-0000-0000-0000BC010000}"/>
    <cellStyle name="標準 4 2 2 2 2" xfId="204" xr:uid="{00000000-0005-0000-0000-0000BD010000}"/>
    <cellStyle name="標準 4 2 2 2 2 2" xfId="205" xr:uid="{00000000-0005-0000-0000-0000BE010000}"/>
    <cellStyle name="標準 4 2 2 2 2 2 2" xfId="206" xr:uid="{00000000-0005-0000-0000-0000BF010000}"/>
    <cellStyle name="標準 4 2 2 2 2 2 2 2" xfId="207" xr:uid="{00000000-0005-0000-0000-0000C0010000}"/>
    <cellStyle name="標準 4 2 2 2 2 2 2 2 2" xfId="208" xr:uid="{00000000-0005-0000-0000-0000C1010000}"/>
    <cellStyle name="標準 4 2 2 2 2 2 2 2 2 2" xfId="209" xr:uid="{00000000-0005-0000-0000-0000C2010000}"/>
    <cellStyle name="標準 4 2 2 2 2 2 2 2 2 2 2" xfId="210" xr:uid="{00000000-0005-0000-0000-0000C3010000}"/>
    <cellStyle name="標準 4 2 2 2 2 2 2 2 2 3" xfId="211" xr:uid="{00000000-0005-0000-0000-0000C4010000}"/>
    <cellStyle name="標準 4 2 2 2 2 2 2 2 3" xfId="212" xr:uid="{00000000-0005-0000-0000-0000C5010000}"/>
    <cellStyle name="標準 4 2 2 2 2 2 2 2 3 2" xfId="213" xr:uid="{00000000-0005-0000-0000-0000C6010000}"/>
    <cellStyle name="標準 4 2 2 2 2 2 2 2 4" xfId="214" xr:uid="{00000000-0005-0000-0000-0000C7010000}"/>
    <cellStyle name="標準 4 2 2 2 2 2 2 3" xfId="215" xr:uid="{00000000-0005-0000-0000-0000C8010000}"/>
    <cellStyle name="標準 4 2 2 2 2 2 2 3 2" xfId="216" xr:uid="{00000000-0005-0000-0000-0000C9010000}"/>
    <cellStyle name="標準 4 2 2 2 2 2 2 3 2 2" xfId="217" xr:uid="{00000000-0005-0000-0000-0000CA010000}"/>
    <cellStyle name="標準 4 2 2 2 2 2 2 3 2 2 2" xfId="218" xr:uid="{00000000-0005-0000-0000-0000CB010000}"/>
    <cellStyle name="標準 4 2 2 2 2 2 2 3 2 3" xfId="219" xr:uid="{00000000-0005-0000-0000-0000CC010000}"/>
    <cellStyle name="標準 4 2 2 2 2 2 2 3 3" xfId="220" xr:uid="{00000000-0005-0000-0000-0000CD010000}"/>
    <cellStyle name="標準 4 2 2 2 2 2 2 3 3 2" xfId="221" xr:uid="{00000000-0005-0000-0000-0000CE010000}"/>
    <cellStyle name="標準 4 2 2 2 2 2 2 3 4" xfId="222" xr:uid="{00000000-0005-0000-0000-0000CF010000}"/>
    <cellStyle name="標準 4 2 2 2 2 2 2 4" xfId="223" xr:uid="{00000000-0005-0000-0000-0000D0010000}"/>
    <cellStyle name="標準 4 2 2 2 2 2 2 4 2" xfId="224" xr:uid="{00000000-0005-0000-0000-0000D1010000}"/>
    <cellStyle name="標準 4 2 2 2 2 2 2 4 2 2" xfId="225" xr:uid="{00000000-0005-0000-0000-0000D2010000}"/>
    <cellStyle name="標準 4 2 2 2 2 2 2 4 3" xfId="226" xr:uid="{00000000-0005-0000-0000-0000D3010000}"/>
    <cellStyle name="標準 4 2 2 2 2 2 2 5" xfId="227" xr:uid="{00000000-0005-0000-0000-0000D4010000}"/>
    <cellStyle name="標準 4 2 2 2 2 2 2 5 2" xfId="228" xr:uid="{00000000-0005-0000-0000-0000D5010000}"/>
    <cellStyle name="標準 4 2 2 2 2 2 2 6" xfId="229" xr:uid="{00000000-0005-0000-0000-0000D6010000}"/>
    <cellStyle name="標準 4 2 2 2 2 2 3" xfId="230" xr:uid="{00000000-0005-0000-0000-0000D7010000}"/>
    <cellStyle name="標準 4 2 2 2 2 2 3 2" xfId="231" xr:uid="{00000000-0005-0000-0000-0000D8010000}"/>
    <cellStyle name="標準 4 2 2 2 2 2 3 2 2" xfId="232" xr:uid="{00000000-0005-0000-0000-0000D9010000}"/>
    <cellStyle name="標準 4 2 2 2 2 2 3 2 2 2" xfId="233" xr:uid="{00000000-0005-0000-0000-0000DA010000}"/>
    <cellStyle name="標準 4 2 2 2 2 2 3 2 3" xfId="234" xr:uid="{00000000-0005-0000-0000-0000DB010000}"/>
    <cellStyle name="標準 4 2 2 2 2 2 3 3" xfId="235" xr:uid="{00000000-0005-0000-0000-0000DC010000}"/>
    <cellStyle name="標準 4 2 2 2 2 2 3 3 2" xfId="236" xr:uid="{00000000-0005-0000-0000-0000DD010000}"/>
    <cellStyle name="標準 4 2 2 2 2 2 3 4" xfId="237" xr:uid="{00000000-0005-0000-0000-0000DE010000}"/>
    <cellStyle name="標準 4 2 2 2 2 2 4" xfId="238" xr:uid="{00000000-0005-0000-0000-0000DF010000}"/>
    <cellStyle name="標準 4 2 2 2 2 2 4 2" xfId="239" xr:uid="{00000000-0005-0000-0000-0000E0010000}"/>
    <cellStyle name="標準 4 2 2 2 2 2 4 2 2" xfId="240" xr:uid="{00000000-0005-0000-0000-0000E1010000}"/>
    <cellStyle name="標準 4 2 2 2 2 2 4 2 2 2" xfId="241" xr:uid="{00000000-0005-0000-0000-0000E2010000}"/>
    <cellStyle name="標準 4 2 2 2 2 2 4 2 3" xfId="242" xr:uid="{00000000-0005-0000-0000-0000E3010000}"/>
    <cellStyle name="標準 4 2 2 2 2 2 4 3" xfId="243" xr:uid="{00000000-0005-0000-0000-0000E4010000}"/>
    <cellStyle name="標準 4 2 2 2 2 2 4 3 2" xfId="244" xr:uid="{00000000-0005-0000-0000-0000E5010000}"/>
    <cellStyle name="標準 4 2 2 2 2 2 4 4" xfId="245" xr:uid="{00000000-0005-0000-0000-0000E6010000}"/>
    <cellStyle name="標準 4 2 2 2 2 2 5" xfId="246" xr:uid="{00000000-0005-0000-0000-0000E7010000}"/>
    <cellStyle name="標準 4 2 2 2 2 2 5 2" xfId="247" xr:uid="{00000000-0005-0000-0000-0000E8010000}"/>
    <cellStyle name="標準 4 2 2 2 2 2 5 2 2" xfId="248" xr:uid="{00000000-0005-0000-0000-0000E9010000}"/>
    <cellStyle name="標準 4 2 2 2 2 2 5 3" xfId="249" xr:uid="{00000000-0005-0000-0000-0000EA010000}"/>
    <cellStyle name="標準 4 2 2 2 2 2 6" xfId="250" xr:uid="{00000000-0005-0000-0000-0000EB010000}"/>
    <cellStyle name="標準 4 2 2 2 2 2 6 2" xfId="251" xr:uid="{00000000-0005-0000-0000-0000EC010000}"/>
    <cellStyle name="標準 4 2 2 2 2 3" xfId="252" xr:uid="{00000000-0005-0000-0000-0000ED010000}"/>
    <cellStyle name="標準 4 2 2 2 2 3 2" xfId="253" xr:uid="{00000000-0005-0000-0000-0000EE010000}"/>
    <cellStyle name="標準 4 2 2 2 2 3 2 2" xfId="254" xr:uid="{00000000-0005-0000-0000-0000EF010000}"/>
    <cellStyle name="標準 4 2 2 2 2 3 2 2 2" xfId="255" xr:uid="{00000000-0005-0000-0000-0000F0010000}"/>
    <cellStyle name="標準 4 2 2 2 2 3 2 2 2 2" xfId="256" xr:uid="{00000000-0005-0000-0000-0000F1010000}"/>
    <cellStyle name="標準 4 2 2 2 2 3 2 2 2 2 2" xfId="257" xr:uid="{00000000-0005-0000-0000-0000F2010000}"/>
    <cellStyle name="標準 4 2 2 2 2 3 2 2 2 3" xfId="258" xr:uid="{00000000-0005-0000-0000-0000F3010000}"/>
    <cellStyle name="標準 4 2 2 2 2 3 2 2 3" xfId="259" xr:uid="{00000000-0005-0000-0000-0000F4010000}"/>
    <cellStyle name="標準 4 2 2 2 2 3 2 2 3 2" xfId="260" xr:uid="{00000000-0005-0000-0000-0000F5010000}"/>
    <cellStyle name="標準 4 2 2 2 2 3 2 2 4" xfId="261" xr:uid="{00000000-0005-0000-0000-0000F6010000}"/>
    <cellStyle name="標準 4 2 2 2 2 3 2 3" xfId="262" xr:uid="{00000000-0005-0000-0000-0000F7010000}"/>
    <cellStyle name="標準 4 2 2 2 2 3 2 3 2" xfId="263" xr:uid="{00000000-0005-0000-0000-0000F8010000}"/>
    <cellStyle name="標準 4 2 2 2 2 3 2 3 2 2" xfId="264" xr:uid="{00000000-0005-0000-0000-0000F9010000}"/>
    <cellStyle name="標準 4 2 2 2 2 3 2 3 2 2 2" xfId="265" xr:uid="{00000000-0005-0000-0000-0000FA010000}"/>
    <cellStyle name="標準 4 2 2 2 2 3 2 3 2 3" xfId="266" xr:uid="{00000000-0005-0000-0000-0000FB010000}"/>
    <cellStyle name="標準 4 2 2 2 2 3 2 3 3" xfId="267" xr:uid="{00000000-0005-0000-0000-0000FC010000}"/>
    <cellStyle name="標準 4 2 2 2 2 3 2 3 3 2" xfId="268" xr:uid="{00000000-0005-0000-0000-0000FD010000}"/>
    <cellStyle name="標準 4 2 2 2 2 3 2 3 4" xfId="269" xr:uid="{00000000-0005-0000-0000-0000FE010000}"/>
    <cellStyle name="標準 4 2 2 2 2 3 2 4" xfId="270" xr:uid="{00000000-0005-0000-0000-0000FF010000}"/>
    <cellStyle name="標準 4 2 2 2 2 3 2 4 2" xfId="271" xr:uid="{00000000-0005-0000-0000-000000020000}"/>
    <cellStyle name="標準 4 2 2 2 2 3 2 4 2 2" xfId="272" xr:uid="{00000000-0005-0000-0000-000001020000}"/>
    <cellStyle name="標準 4 2 2 2 2 3 2 4 3" xfId="273" xr:uid="{00000000-0005-0000-0000-000002020000}"/>
    <cellStyle name="標準 4 2 2 2 2 3 2 5" xfId="274" xr:uid="{00000000-0005-0000-0000-000003020000}"/>
    <cellStyle name="標準 4 2 2 2 2 3 2 5 2" xfId="275" xr:uid="{00000000-0005-0000-0000-000004020000}"/>
    <cellStyle name="標準 4 2 2 2 2 3 2 6" xfId="276" xr:uid="{00000000-0005-0000-0000-000005020000}"/>
    <cellStyle name="標準 4 2 2 2 2 3 3" xfId="277" xr:uid="{00000000-0005-0000-0000-000006020000}"/>
    <cellStyle name="標準 4 2 2 2 2 3 3 2" xfId="278" xr:uid="{00000000-0005-0000-0000-000007020000}"/>
    <cellStyle name="標準 4 2 2 2 2 3 3 2 2" xfId="279" xr:uid="{00000000-0005-0000-0000-000008020000}"/>
    <cellStyle name="標準 4 2 2 2 2 3 3 2 2 2" xfId="280" xr:uid="{00000000-0005-0000-0000-000009020000}"/>
    <cellStyle name="標準 4 2 2 2 2 3 3 2 3" xfId="281" xr:uid="{00000000-0005-0000-0000-00000A020000}"/>
    <cellStyle name="標準 4 2 2 2 2 3 3 3" xfId="282" xr:uid="{00000000-0005-0000-0000-00000B020000}"/>
    <cellStyle name="標準 4 2 2 2 2 3 3 3 2" xfId="283" xr:uid="{00000000-0005-0000-0000-00000C020000}"/>
    <cellStyle name="標準 4 2 2 2 2 3 3 4" xfId="284" xr:uid="{00000000-0005-0000-0000-00000D020000}"/>
    <cellStyle name="標準 4 2 2 2 2 3 4" xfId="285" xr:uid="{00000000-0005-0000-0000-00000E020000}"/>
    <cellStyle name="標準 4 2 2 2 2 3 4 2" xfId="286" xr:uid="{00000000-0005-0000-0000-00000F020000}"/>
    <cellStyle name="標準 4 2 2 2 2 3 4 2 2" xfId="287" xr:uid="{00000000-0005-0000-0000-000010020000}"/>
    <cellStyle name="標準 4 2 2 2 2 3 4 2 2 2" xfId="288" xr:uid="{00000000-0005-0000-0000-000011020000}"/>
    <cellStyle name="標準 4 2 2 2 2 3 4 2 3" xfId="289" xr:uid="{00000000-0005-0000-0000-000012020000}"/>
    <cellStyle name="標準 4 2 2 2 2 3 4 3" xfId="290" xr:uid="{00000000-0005-0000-0000-000013020000}"/>
    <cellStyle name="標準 4 2 2 2 2 3 4 3 2" xfId="291" xr:uid="{00000000-0005-0000-0000-000014020000}"/>
    <cellStyle name="標準 4 2 2 2 2 3 4 4" xfId="292" xr:uid="{00000000-0005-0000-0000-000015020000}"/>
    <cellStyle name="標準 4 2 2 2 2 3 5" xfId="293" xr:uid="{00000000-0005-0000-0000-000016020000}"/>
    <cellStyle name="標準 4 2 2 2 2 3 5 2" xfId="294" xr:uid="{00000000-0005-0000-0000-000017020000}"/>
    <cellStyle name="標準 4 2 2 2 2 3 5 2 2" xfId="295" xr:uid="{00000000-0005-0000-0000-000018020000}"/>
    <cellStyle name="標準 4 2 2 2 2 3 5 3" xfId="296" xr:uid="{00000000-0005-0000-0000-000019020000}"/>
    <cellStyle name="標準 4 2 2 2 2 3 6" xfId="297" xr:uid="{00000000-0005-0000-0000-00001A020000}"/>
    <cellStyle name="標準 4 2 2 2 2 3 6 2" xfId="298" xr:uid="{00000000-0005-0000-0000-00001B020000}"/>
    <cellStyle name="標準 4 2 2 2 2 4" xfId="299" xr:uid="{00000000-0005-0000-0000-00001C020000}"/>
    <cellStyle name="標準 4 2 2 2 2 4 2" xfId="300" xr:uid="{00000000-0005-0000-0000-00001D020000}"/>
    <cellStyle name="標準 4 2 2 2 2 4 2 2" xfId="301" xr:uid="{00000000-0005-0000-0000-00001E020000}"/>
    <cellStyle name="標準 4 2 2 2 2 4 2 2 2" xfId="302" xr:uid="{00000000-0005-0000-0000-00001F020000}"/>
    <cellStyle name="標準 4 2 2 2 2 4 2 2 2 2" xfId="303" xr:uid="{00000000-0005-0000-0000-000020020000}"/>
    <cellStyle name="標準 4 2 2 2 2 4 2 2 3" xfId="304" xr:uid="{00000000-0005-0000-0000-000021020000}"/>
    <cellStyle name="標準 4 2 2 2 2 4 2 3" xfId="305" xr:uid="{00000000-0005-0000-0000-000022020000}"/>
    <cellStyle name="標準 4 2 2 2 2 4 2 3 2" xfId="306" xr:uid="{00000000-0005-0000-0000-000023020000}"/>
    <cellStyle name="標準 4 2 2 2 2 4 2 4" xfId="307" xr:uid="{00000000-0005-0000-0000-000024020000}"/>
    <cellStyle name="標準 4 2 2 2 2 4 3" xfId="308" xr:uid="{00000000-0005-0000-0000-000025020000}"/>
    <cellStyle name="標準 4 2 2 2 2 4 3 2" xfId="309" xr:uid="{00000000-0005-0000-0000-000026020000}"/>
    <cellStyle name="標準 4 2 2 2 2 4 3 2 2" xfId="310" xr:uid="{00000000-0005-0000-0000-000027020000}"/>
    <cellStyle name="標準 4 2 2 2 2 4 3 2 2 2" xfId="311" xr:uid="{00000000-0005-0000-0000-000028020000}"/>
    <cellStyle name="標準 4 2 2 2 2 4 3 2 3" xfId="312" xr:uid="{00000000-0005-0000-0000-000029020000}"/>
    <cellStyle name="標準 4 2 2 2 2 4 3 3" xfId="313" xr:uid="{00000000-0005-0000-0000-00002A020000}"/>
    <cellStyle name="標準 4 2 2 2 2 4 3 3 2" xfId="314" xr:uid="{00000000-0005-0000-0000-00002B020000}"/>
    <cellStyle name="標準 4 2 2 2 2 4 3 4" xfId="315" xr:uid="{00000000-0005-0000-0000-00002C020000}"/>
    <cellStyle name="標準 4 2 2 2 2 4 4" xfId="316" xr:uid="{00000000-0005-0000-0000-00002D020000}"/>
    <cellStyle name="標準 4 2 2 2 2 4 4 2" xfId="317" xr:uid="{00000000-0005-0000-0000-00002E020000}"/>
    <cellStyle name="標準 4 2 2 2 2 4 4 2 2" xfId="318" xr:uid="{00000000-0005-0000-0000-00002F020000}"/>
    <cellStyle name="標準 4 2 2 2 2 4 4 3" xfId="319" xr:uid="{00000000-0005-0000-0000-000030020000}"/>
    <cellStyle name="標準 4 2 2 2 2 4 5" xfId="320" xr:uid="{00000000-0005-0000-0000-000031020000}"/>
    <cellStyle name="標準 4 2 2 2 2 4 5 2" xfId="321" xr:uid="{00000000-0005-0000-0000-000032020000}"/>
    <cellStyle name="標準 4 2 2 2 2 4 6" xfId="322" xr:uid="{00000000-0005-0000-0000-000033020000}"/>
    <cellStyle name="標準 4 2 2 2 2 5" xfId="323" xr:uid="{00000000-0005-0000-0000-000034020000}"/>
    <cellStyle name="標準 4 2 2 2 2 5 2" xfId="324" xr:uid="{00000000-0005-0000-0000-000035020000}"/>
    <cellStyle name="標準 4 2 2 2 2 5 2 2" xfId="325" xr:uid="{00000000-0005-0000-0000-000036020000}"/>
    <cellStyle name="標準 4 2 2 2 2 5 2 2 2" xfId="326" xr:uid="{00000000-0005-0000-0000-000037020000}"/>
    <cellStyle name="標準 4 2 2 2 2 5 2 3" xfId="327" xr:uid="{00000000-0005-0000-0000-000038020000}"/>
    <cellStyle name="標準 4 2 2 2 2 5 3" xfId="328" xr:uid="{00000000-0005-0000-0000-000039020000}"/>
    <cellStyle name="標準 4 2 2 2 2 5 3 2" xfId="329" xr:uid="{00000000-0005-0000-0000-00003A020000}"/>
    <cellStyle name="標準 4 2 2 2 2 5 4" xfId="330" xr:uid="{00000000-0005-0000-0000-00003B020000}"/>
    <cellStyle name="標準 4 2 2 2 2 6" xfId="331" xr:uid="{00000000-0005-0000-0000-00003C020000}"/>
    <cellStyle name="標準 4 2 2 2 2 6 2" xfId="332" xr:uid="{00000000-0005-0000-0000-00003D020000}"/>
    <cellStyle name="標準 4 2 2 2 2 6 2 2" xfId="333" xr:uid="{00000000-0005-0000-0000-00003E020000}"/>
    <cellStyle name="標準 4 2 2 2 2 6 2 2 2" xfId="334" xr:uid="{00000000-0005-0000-0000-00003F020000}"/>
    <cellStyle name="標準 4 2 2 2 2 6 2 3" xfId="335" xr:uid="{00000000-0005-0000-0000-000040020000}"/>
    <cellStyle name="標準 4 2 2 2 2 6 3" xfId="336" xr:uid="{00000000-0005-0000-0000-000041020000}"/>
    <cellStyle name="標準 4 2 2 2 2 6 3 2" xfId="337" xr:uid="{00000000-0005-0000-0000-000042020000}"/>
    <cellStyle name="標準 4 2 2 2 2 6 4" xfId="338" xr:uid="{00000000-0005-0000-0000-000043020000}"/>
    <cellStyle name="標準 4 2 2 2 2 7" xfId="339" xr:uid="{00000000-0005-0000-0000-000044020000}"/>
    <cellStyle name="標準 4 2 2 2 2 7 2" xfId="340" xr:uid="{00000000-0005-0000-0000-000045020000}"/>
    <cellStyle name="標準 4 2 2 2 2 7 2 2" xfId="341" xr:uid="{00000000-0005-0000-0000-000046020000}"/>
    <cellStyle name="標準 4 2 2 2 2 7 3" xfId="342" xr:uid="{00000000-0005-0000-0000-000047020000}"/>
    <cellStyle name="標準 4 2 2 2 2 8" xfId="343" xr:uid="{00000000-0005-0000-0000-000048020000}"/>
    <cellStyle name="標準 4 2 2 2 2 8 2" xfId="344" xr:uid="{00000000-0005-0000-0000-000049020000}"/>
    <cellStyle name="標準 4 2 2 2 3" xfId="345" xr:uid="{00000000-0005-0000-0000-00004A020000}"/>
    <cellStyle name="標準 4 2 2 2 3 2" xfId="346" xr:uid="{00000000-0005-0000-0000-00004B020000}"/>
    <cellStyle name="標準 4 2 2 2 3 2 2" xfId="347" xr:uid="{00000000-0005-0000-0000-00004C020000}"/>
    <cellStyle name="標準 4 2 2 2 3 2 2 2" xfId="348" xr:uid="{00000000-0005-0000-0000-00004D020000}"/>
    <cellStyle name="標準 4 2 2 2 3 2 2 2 2" xfId="349" xr:uid="{00000000-0005-0000-0000-00004E020000}"/>
    <cellStyle name="標準 4 2 2 2 3 2 2 2 2 2" xfId="350" xr:uid="{00000000-0005-0000-0000-00004F020000}"/>
    <cellStyle name="標準 4 2 2 2 3 2 2 2 2 2 2" xfId="351" xr:uid="{00000000-0005-0000-0000-000050020000}"/>
    <cellStyle name="標準 4 2 2 2 3 2 2 2 2 3" xfId="352" xr:uid="{00000000-0005-0000-0000-000051020000}"/>
    <cellStyle name="標準 4 2 2 2 3 2 2 2 3" xfId="353" xr:uid="{00000000-0005-0000-0000-000052020000}"/>
    <cellStyle name="標準 4 2 2 2 3 2 2 2 3 2" xfId="354" xr:uid="{00000000-0005-0000-0000-000053020000}"/>
    <cellStyle name="標準 4 2 2 2 3 2 2 2 4" xfId="355" xr:uid="{00000000-0005-0000-0000-000054020000}"/>
    <cellStyle name="標準 4 2 2 2 3 2 2 3" xfId="356" xr:uid="{00000000-0005-0000-0000-000055020000}"/>
    <cellStyle name="標準 4 2 2 2 3 2 2 3 2" xfId="357" xr:uid="{00000000-0005-0000-0000-000056020000}"/>
    <cellStyle name="標準 4 2 2 2 3 2 2 3 2 2" xfId="358" xr:uid="{00000000-0005-0000-0000-000057020000}"/>
    <cellStyle name="標準 4 2 2 2 3 2 2 3 2 2 2" xfId="359" xr:uid="{00000000-0005-0000-0000-000058020000}"/>
    <cellStyle name="標準 4 2 2 2 3 2 2 3 2 3" xfId="360" xr:uid="{00000000-0005-0000-0000-000059020000}"/>
    <cellStyle name="標準 4 2 2 2 3 2 2 3 3" xfId="361" xr:uid="{00000000-0005-0000-0000-00005A020000}"/>
    <cellStyle name="標準 4 2 2 2 3 2 2 3 3 2" xfId="362" xr:uid="{00000000-0005-0000-0000-00005B020000}"/>
    <cellStyle name="標準 4 2 2 2 3 2 2 3 4" xfId="363" xr:uid="{00000000-0005-0000-0000-00005C020000}"/>
    <cellStyle name="標準 4 2 2 2 3 2 2 4" xfId="364" xr:uid="{00000000-0005-0000-0000-00005D020000}"/>
    <cellStyle name="標準 4 2 2 2 3 2 2 4 2" xfId="365" xr:uid="{00000000-0005-0000-0000-00005E020000}"/>
    <cellStyle name="標準 4 2 2 2 3 2 2 4 2 2" xfId="366" xr:uid="{00000000-0005-0000-0000-00005F020000}"/>
    <cellStyle name="標準 4 2 2 2 3 2 2 4 3" xfId="367" xr:uid="{00000000-0005-0000-0000-000060020000}"/>
    <cellStyle name="標準 4 2 2 2 3 2 2 5" xfId="368" xr:uid="{00000000-0005-0000-0000-000061020000}"/>
    <cellStyle name="標準 4 2 2 2 3 2 2 5 2" xfId="369" xr:uid="{00000000-0005-0000-0000-000062020000}"/>
    <cellStyle name="標準 4 2 2 2 3 2 2 6" xfId="370" xr:uid="{00000000-0005-0000-0000-000063020000}"/>
    <cellStyle name="標準 4 2 2 2 3 2 3" xfId="371" xr:uid="{00000000-0005-0000-0000-000064020000}"/>
    <cellStyle name="標準 4 2 2 2 3 2 3 2" xfId="372" xr:uid="{00000000-0005-0000-0000-000065020000}"/>
    <cellStyle name="標準 4 2 2 2 3 2 3 2 2" xfId="373" xr:uid="{00000000-0005-0000-0000-000066020000}"/>
    <cellStyle name="標準 4 2 2 2 3 2 3 2 2 2" xfId="374" xr:uid="{00000000-0005-0000-0000-000067020000}"/>
    <cellStyle name="標準 4 2 2 2 3 2 3 2 3" xfId="375" xr:uid="{00000000-0005-0000-0000-000068020000}"/>
    <cellStyle name="標準 4 2 2 2 3 2 3 3" xfId="376" xr:uid="{00000000-0005-0000-0000-000069020000}"/>
    <cellStyle name="標準 4 2 2 2 3 2 3 3 2" xfId="377" xr:uid="{00000000-0005-0000-0000-00006A020000}"/>
    <cellStyle name="標準 4 2 2 2 3 2 3 4" xfId="378" xr:uid="{00000000-0005-0000-0000-00006B020000}"/>
    <cellStyle name="標準 4 2 2 2 3 2 4" xfId="379" xr:uid="{00000000-0005-0000-0000-00006C020000}"/>
    <cellStyle name="標準 4 2 2 2 3 2 4 2" xfId="380" xr:uid="{00000000-0005-0000-0000-00006D020000}"/>
    <cellStyle name="標準 4 2 2 2 3 2 4 2 2" xfId="381" xr:uid="{00000000-0005-0000-0000-00006E020000}"/>
    <cellStyle name="標準 4 2 2 2 3 2 4 2 2 2" xfId="382" xr:uid="{00000000-0005-0000-0000-00006F020000}"/>
    <cellStyle name="標準 4 2 2 2 3 2 4 2 3" xfId="383" xr:uid="{00000000-0005-0000-0000-000070020000}"/>
    <cellStyle name="標準 4 2 2 2 3 2 4 3" xfId="384" xr:uid="{00000000-0005-0000-0000-000071020000}"/>
    <cellStyle name="標準 4 2 2 2 3 2 4 3 2" xfId="385" xr:uid="{00000000-0005-0000-0000-000072020000}"/>
    <cellStyle name="標準 4 2 2 2 3 2 4 4" xfId="386" xr:uid="{00000000-0005-0000-0000-000073020000}"/>
    <cellStyle name="標準 4 2 2 2 3 2 5" xfId="387" xr:uid="{00000000-0005-0000-0000-000074020000}"/>
    <cellStyle name="標準 4 2 2 2 3 2 5 2" xfId="388" xr:uid="{00000000-0005-0000-0000-000075020000}"/>
    <cellStyle name="標準 4 2 2 2 3 2 5 2 2" xfId="389" xr:uid="{00000000-0005-0000-0000-000076020000}"/>
    <cellStyle name="標準 4 2 2 2 3 2 5 3" xfId="390" xr:uid="{00000000-0005-0000-0000-000077020000}"/>
    <cellStyle name="標準 4 2 2 2 3 2 6" xfId="391" xr:uid="{00000000-0005-0000-0000-000078020000}"/>
    <cellStyle name="標準 4 2 2 2 3 2 6 2" xfId="392" xr:uid="{00000000-0005-0000-0000-000079020000}"/>
    <cellStyle name="標準 4 2 2 2 3 3" xfId="393" xr:uid="{00000000-0005-0000-0000-00007A020000}"/>
    <cellStyle name="標準 4 2 2 2 3 3 2" xfId="394" xr:uid="{00000000-0005-0000-0000-00007B020000}"/>
    <cellStyle name="標準 4 2 2 2 3 3 2 2" xfId="395" xr:uid="{00000000-0005-0000-0000-00007C020000}"/>
    <cellStyle name="標準 4 2 2 2 3 3 2 2 2" xfId="396" xr:uid="{00000000-0005-0000-0000-00007D020000}"/>
    <cellStyle name="標準 4 2 2 2 3 3 2 2 2 2" xfId="397" xr:uid="{00000000-0005-0000-0000-00007E020000}"/>
    <cellStyle name="標準 4 2 2 2 3 3 2 2 2 2 2" xfId="398" xr:uid="{00000000-0005-0000-0000-00007F020000}"/>
    <cellStyle name="標準 4 2 2 2 3 3 2 2 2 3" xfId="399" xr:uid="{00000000-0005-0000-0000-000080020000}"/>
    <cellStyle name="標準 4 2 2 2 3 3 2 2 3" xfId="400" xr:uid="{00000000-0005-0000-0000-000081020000}"/>
    <cellStyle name="標準 4 2 2 2 3 3 2 2 3 2" xfId="401" xr:uid="{00000000-0005-0000-0000-000082020000}"/>
    <cellStyle name="標準 4 2 2 2 3 3 2 2 4" xfId="402" xr:uid="{00000000-0005-0000-0000-000083020000}"/>
    <cellStyle name="標準 4 2 2 2 3 3 2 3" xfId="403" xr:uid="{00000000-0005-0000-0000-000084020000}"/>
    <cellStyle name="標準 4 2 2 2 3 3 2 3 2" xfId="404" xr:uid="{00000000-0005-0000-0000-000085020000}"/>
    <cellStyle name="標準 4 2 2 2 3 3 2 3 2 2" xfId="405" xr:uid="{00000000-0005-0000-0000-000086020000}"/>
    <cellStyle name="標準 4 2 2 2 3 3 2 3 2 2 2" xfId="406" xr:uid="{00000000-0005-0000-0000-000087020000}"/>
    <cellStyle name="標準 4 2 2 2 3 3 2 3 2 3" xfId="407" xr:uid="{00000000-0005-0000-0000-000088020000}"/>
    <cellStyle name="標準 4 2 2 2 3 3 2 3 3" xfId="408" xr:uid="{00000000-0005-0000-0000-000089020000}"/>
    <cellStyle name="標準 4 2 2 2 3 3 2 3 3 2" xfId="409" xr:uid="{00000000-0005-0000-0000-00008A020000}"/>
    <cellStyle name="標準 4 2 2 2 3 3 2 3 4" xfId="410" xr:uid="{00000000-0005-0000-0000-00008B020000}"/>
    <cellStyle name="標準 4 2 2 2 3 3 2 4" xfId="411" xr:uid="{00000000-0005-0000-0000-00008C020000}"/>
    <cellStyle name="標準 4 2 2 2 3 3 2 4 2" xfId="412" xr:uid="{00000000-0005-0000-0000-00008D020000}"/>
    <cellStyle name="標準 4 2 2 2 3 3 2 4 2 2" xfId="413" xr:uid="{00000000-0005-0000-0000-00008E020000}"/>
    <cellStyle name="標準 4 2 2 2 3 3 2 4 3" xfId="414" xr:uid="{00000000-0005-0000-0000-00008F020000}"/>
    <cellStyle name="標準 4 2 2 2 3 3 2 5" xfId="415" xr:uid="{00000000-0005-0000-0000-000090020000}"/>
    <cellStyle name="標準 4 2 2 2 3 3 2 5 2" xfId="416" xr:uid="{00000000-0005-0000-0000-000091020000}"/>
    <cellStyle name="標準 4 2 2 2 3 3 2 6" xfId="417" xr:uid="{00000000-0005-0000-0000-000092020000}"/>
    <cellStyle name="標準 4 2 2 2 3 3 3" xfId="418" xr:uid="{00000000-0005-0000-0000-000093020000}"/>
    <cellStyle name="標準 4 2 2 2 3 3 3 2" xfId="419" xr:uid="{00000000-0005-0000-0000-000094020000}"/>
    <cellStyle name="標準 4 2 2 2 3 3 3 2 2" xfId="420" xr:uid="{00000000-0005-0000-0000-000095020000}"/>
    <cellStyle name="標準 4 2 2 2 3 3 3 2 2 2" xfId="421" xr:uid="{00000000-0005-0000-0000-000096020000}"/>
    <cellStyle name="標準 4 2 2 2 3 3 3 2 3" xfId="422" xr:uid="{00000000-0005-0000-0000-000097020000}"/>
    <cellStyle name="標準 4 2 2 2 3 3 3 3" xfId="423" xr:uid="{00000000-0005-0000-0000-000098020000}"/>
    <cellStyle name="標準 4 2 2 2 3 3 3 3 2" xfId="424" xr:uid="{00000000-0005-0000-0000-000099020000}"/>
    <cellStyle name="標準 4 2 2 2 3 3 3 4" xfId="425" xr:uid="{00000000-0005-0000-0000-00009A020000}"/>
    <cellStyle name="標準 4 2 2 2 3 3 4" xfId="426" xr:uid="{00000000-0005-0000-0000-00009B020000}"/>
    <cellStyle name="標準 4 2 2 2 3 3 4 2" xfId="427" xr:uid="{00000000-0005-0000-0000-00009C020000}"/>
    <cellStyle name="標準 4 2 2 2 3 3 4 2 2" xfId="428" xr:uid="{00000000-0005-0000-0000-00009D020000}"/>
    <cellStyle name="標準 4 2 2 2 3 3 4 2 2 2" xfId="429" xr:uid="{00000000-0005-0000-0000-00009E020000}"/>
    <cellStyle name="標準 4 2 2 2 3 3 4 2 3" xfId="430" xr:uid="{00000000-0005-0000-0000-00009F020000}"/>
    <cellStyle name="標準 4 2 2 2 3 3 4 3" xfId="431" xr:uid="{00000000-0005-0000-0000-0000A0020000}"/>
    <cellStyle name="標準 4 2 2 2 3 3 4 3 2" xfId="432" xr:uid="{00000000-0005-0000-0000-0000A1020000}"/>
    <cellStyle name="標準 4 2 2 2 3 3 4 4" xfId="433" xr:uid="{00000000-0005-0000-0000-0000A2020000}"/>
    <cellStyle name="標準 4 2 2 2 3 3 5" xfId="434" xr:uid="{00000000-0005-0000-0000-0000A3020000}"/>
    <cellStyle name="標準 4 2 2 2 3 3 5 2" xfId="435" xr:uid="{00000000-0005-0000-0000-0000A4020000}"/>
    <cellStyle name="標準 4 2 2 2 3 3 5 2 2" xfId="436" xr:uid="{00000000-0005-0000-0000-0000A5020000}"/>
    <cellStyle name="標準 4 2 2 2 3 3 5 3" xfId="437" xr:uid="{00000000-0005-0000-0000-0000A6020000}"/>
    <cellStyle name="標準 4 2 2 2 3 3 6" xfId="438" xr:uid="{00000000-0005-0000-0000-0000A7020000}"/>
    <cellStyle name="標準 4 2 2 2 3 3 6 2" xfId="439" xr:uid="{00000000-0005-0000-0000-0000A8020000}"/>
    <cellStyle name="標準 4 2 2 2 3 4" xfId="440" xr:uid="{00000000-0005-0000-0000-0000A9020000}"/>
    <cellStyle name="標準 4 2 2 2 3 4 2" xfId="441" xr:uid="{00000000-0005-0000-0000-0000AA020000}"/>
    <cellStyle name="標準 4 2 2 2 3 4 2 2" xfId="442" xr:uid="{00000000-0005-0000-0000-0000AB020000}"/>
    <cellStyle name="標準 4 2 2 2 3 4 2 2 2" xfId="443" xr:uid="{00000000-0005-0000-0000-0000AC020000}"/>
    <cellStyle name="標準 4 2 2 2 3 4 2 2 2 2" xfId="444" xr:uid="{00000000-0005-0000-0000-0000AD020000}"/>
    <cellStyle name="標準 4 2 2 2 3 4 2 2 3" xfId="445" xr:uid="{00000000-0005-0000-0000-0000AE020000}"/>
    <cellStyle name="標準 4 2 2 2 3 4 2 3" xfId="446" xr:uid="{00000000-0005-0000-0000-0000AF020000}"/>
    <cellStyle name="標準 4 2 2 2 3 4 2 3 2" xfId="447" xr:uid="{00000000-0005-0000-0000-0000B0020000}"/>
    <cellStyle name="標準 4 2 2 2 3 4 2 4" xfId="448" xr:uid="{00000000-0005-0000-0000-0000B1020000}"/>
    <cellStyle name="標準 4 2 2 2 3 4 3" xfId="449" xr:uid="{00000000-0005-0000-0000-0000B2020000}"/>
    <cellStyle name="標準 4 2 2 2 3 4 3 2" xfId="450" xr:uid="{00000000-0005-0000-0000-0000B3020000}"/>
    <cellStyle name="標準 4 2 2 2 3 4 3 2 2" xfId="451" xr:uid="{00000000-0005-0000-0000-0000B4020000}"/>
    <cellStyle name="標準 4 2 2 2 3 4 3 2 2 2" xfId="452" xr:uid="{00000000-0005-0000-0000-0000B5020000}"/>
    <cellStyle name="標準 4 2 2 2 3 4 3 2 3" xfId="453" xr:uid="{00000000-0005-0000-0000-0000B6020000}"/>
    <cellStyle name="標準 4 2 2 2 3 4 3 3" xfId="454" xr:uid="{00000000-0005-0000-0000-0000B7020000}"/>
    <cellStyle name="標準 4 2 2 2 3 4 3 3 2" xfId="455" xr:uid="{00000000-0005-0000-0000-0000B8020000}"/>
    <cellStyle name="標準 4 2 2 2 3 4 3 4" xfId="456" xr:uid="{00000000-0005-0000-0000-0000B9020000}"/>
    <cellStyle name="標準 4 2 2 2 3 4 4" xfId="457" xr:uid="{00000000-0005-0000-0000-0000BA020000}"/>
    <cellStyle name="標準 4 2 2 2 3 4 4 2" xfId="458" xr:uid="{00000000-0005-0000-0000-0000BB020000}"/>
    <cellStyle name="標準 4 2 2 2 3 4 4 2 2" xfId="459" xr:uid="{00000000-0005-0000-0000-0000BC020000}"/>
    <cellStyle name="標準 4 2 2 2 3 4 4 3" xfId="460" xr:uid="{00000000-0005-0000-0000-0000BD020000}"/>
    <cellStyle name="標準 4 2 2 2 3 4 5" xfId="461" xr:uid="{00000000-0005-0000-0000-0000BE020000}"/>
    <cellStyle name="標準 4 2 2 2 3 4 5 2" xfId="462" xr:uid="{00000000-0005-0000-0000-0000BF020000}"/>
    <cellStyle name="標準 4 2 2 2 3 4 6" xfId="463" xr:uid="{00000000-0005-0000-0000-0000C0020000}"/>
    <cellStyle name="標準 4 2 2 2 3 5" xfId="464" xr:uid="{00000000-0005-0000-0000-0000C1020000}"/>
    <cellStyle name="標準 4 2 2 2 3 5 2" xfId="465" xr:uid="{00000000-0005-0000-0000-0000C2020000}"/>
    <cellStyle name="標準 4 2 2 2 3 5 2 2" xfId="466" xr:uid="{00000000-0005-0000-0000-0000C3020000}"/>
    <cellStyle name="標準 4 2 2 2 3 5 2 2 2" xfId="467" xr:uid="{00000000-0005-0000-0000-0000C4020000}"/>
    <cellStyle name="標準 4 2 2 2 3 5 2 3" xfId="468" xr:uid="{00000000-0005-0000-0000-0000C5020000}"/>
    <cellStyle name="標準 4 2 2 2 3 5 3" xfId="469" xr:uid="{00000000-0005-0000-0000-0000C6020000}"/>
    <cellStyle name="標準 4 2 2 2 3 5 3 2" xfId="470" xr:uid="{00000000-0005-0000-0000-0000C7020000}"/>
    <cellStyle name="標準 4 2 2 2 3 5 4" xfId="471" xr:uid="{00000000-0005-0000-0000-0000C8020000}"/>
    <cellStyle name="標準 4 2 2 2 3 6" xfId="472" xr:uid="{00000000-0005-0000-0000-0000C9020000}"/>
    <cellStyle name="標準 4 2 2 2 3 6 2" xfId="473" xr:uid="{00000000-0005-0000-0000-0000CA020000}"/>
    <cellStyle name="標準 4 2 2 2 3 6 2 2" xfId="474" xr:uid="{00000000-0005-0000-0000-0000CB020000}"/>
    <cellStyle name="標準 4 2 2 2 3 6 2 2 2" xfId="475" xr:uid="{00000000-0005-0000-0000-0000CC020000}"/>
    <cellStyle name="標準 4 2 2 2 3 6 2 3" xfId="476" xr:uid="{00000000-0005-0000-0000-0000CD020000}"/>
    <cellStyle name="標準 4 2 2 2 3 6 3" xfId="477" xr:uid="{00000000-0005-0000-0000-0000CE020000}"/>
    <cellStyle name="標準 4 2 2 2 3 6 3 2" xfId="478" xr:uid="{00000000-0005-0000-0000-0000CF020000}"/>
    <cellStyle name="標準 4 2 2 2 3 6 4" xfId="479" xr:uid="{00000000-0005-0000-0000-0000D0020000}"/>
    <cellStyle name="標準 4 2 2 2 3 7" xfId="480" xr:uid="{00000000-0005-0000-0000-0000D1020000}"/>
    <cellStyle name="標準 4 2 2 2 3 7 2" xfId="481" xr:uid="{00000000-0005-0000-0000-0000D2020000}"/>
    <cellStyle name="標準 4 2 2 2 3 7 2 2" xfId="482" xr:uid="{00000000-0005-0000-0000-0000D3020000}"/>
    <cellStyle name="標準 4 2 2 2 3 7 3" xfId="483" xr:uid="{00000000-0005-0000-0000-0000D4020000}"/>
    <cellStyle name="標準 4 2 2 2 3 8" xfId="484" xr:uid="{00000000-0005-0000-0000-0000D5020000}"/>
    <cellStyle name="標準 4 2 2 2 3 8 2" xfId="485" xr:uid="{00000000-0005-0000-0000-0000D6020000}"/>
    <cellStyle name="標準 4 2 2 2 4" xfId="486" xr:uid="{00000000-0005-0000-0000-0000D7020000}"/>
    <cellStyle name="標準 4 2 2 2 4 2" xfId="487" xr:uid="{00000000-0005-0000-0000-0000D8020000}"/>
    <cellStyle name="標準 4 2 2 2 4 2 2" xfId="488" xr:uid="{00000000-0005-0000-0000-0000D9020000}"/>
    <cellStyle name="標準 4 2 2 2 4 2 2 2" xfId="489" xr:uid="{00000000-0005-0000-0000-0000DA020000}"/>
    <cellStyle name="標準 4 2 2 2 4 2 2 2 2" xfId="490" xr:uid="{00000000-0005-0000-0000-0000DB020000}"/>
    <cellStyle name="標準 4 2 2 2 4 2 2 2 2 2" xfId="491" xr:uid="{00000000-0005-0000-0000-0000DC020000}"/>
    <cellStyle name="標準 4 2 2 2 4 2 2 2 3" xfId="492" xr:uid="{00000000-0005-0000-0000-0000DD020000}"/>
    <cellStyle name="標準 4 2 2 2 4 2 2 3" xfId="493" xr:uid="{00000000-0005-0000-0000-0000DE020000}"/>
    <cellStyle name="標準 4 2 2 2 4 2 2 3 2" xfId="494" xr:uid="{00000000-0005-0000-0000-0000DF020000}"/>
    <cellStyle name="標準 4 2 2 2 4 2 2 4" xfId="495" xr:uid="{00000000-0005-0000-0000-0000E0020000}"/>
    <cellStyle name="標準 4 2 2 2 4 2 3" xfId="496" xr:uid="{00000000-0005-0000-0000-0000E1020000}"/>
    <cellStyle name="標準 4 2 2 2 4 2 3 2" xfId="497" xr:uid="{00000000-0005-0000-0000-0000E2020000}"/>
    <cellStyle name="標準 4 2 2 2 4 2 3 2 2" xfId="498" xr:uid="{00000000-0005-0000-0000-0000E3020000}"/>
    <cellStyle name="標準 4 2 2 2 4 2 3 2 2 2" xfId="499" xr:uid="{00000000-0005-0000-0000-0000E4020000}"/>
    <cellStyle name="標準 4 2 2 2 4 2 3 2 3" xfId="500" xr:uid="{00000000-0005-0000-0000-0000E5020000}"/>
    <cellStyle name="標準 4 2 2 2 4 2 3 3" xfId="501" xr:uid="{00000000-0005-0000-0000-0000E6020000}"/>
    <cellStyle name="標準 4 2 2 2 4 2 3 3 2" xfId="502" xr:uid="{00000000-0005-0000-0000-0000E7020000}"/>
    <cellStyle name="標準 4 2 2 2 4 2 3 4" xfId="503" xr:uid="{00000000-0005-0000-0000-0000E8020000}"/>
    <cellStyle name="標準 4 2 2 2 4 2 4" xfId="504" xr:uid="{00000000-0005-0000-0000-0000E9020000}"/>
    <cellStyle name="標準 4 2 2 2 4 2 4 2" xfId="505" xr:uid="{00000000-0005-0000-0000-0000EA020000}"/>
    <cellStyle name="標準 4 2 2 2 4 2 4 2 2" xfId="506" xr:uid="{00000000-0005-0000-0000-0000EB020000}"/>
    <cellStyle name="標準 4 2 2 2 4 2 4 3" xfId="507" xr:uid="{00000000-0005-0000-0000-0000EC020000}"/>
    <cellStyle name="標準 4 2 2 2 4 2 5" xfId="508" xr:uid="{00000000-0005-0000-0000-0000ED020000}"/>
    <cellStyle name="標準 4 2 2 2 4 2 5 2" xfId="509" xr:uid="{00000000-0005-0000-0000-0000EE020000}"/>
    <cellStyle name="標準 4 2 2 2 4 2 6" xfId="510" xr:uid="{00000000-0005-0000-0000-0000EF020000}"/>
    <cellStyle name="標準 4 2 2 2 4 3" xfId="511" xr:uid="{00000000-0005-0000-0000-0000F0020000}"/>
    <cellStyle name="標準 4 2 2 2 4 3 2" xfId="512" xr:uid="{00000000-0005-0000-0000-0000F1020000}"/>
    <cellStyle name="標準 4 2 2 2 4 3 2 2" xfId="513" xr:uid="{00000000-0005-0000-0000-0000F2020000}"/>
    <cellStyle name="標準 4 2 2 2 4 3 2 2 2" xfId="514" xr:uid="{00000000-0005-0000-0000-0000F3020000}"/>
    <cellStyle name="標準 4 2 2 2 4 3 2 3" xfId="515" xr:uid="{00000000-0005-0000-0000-0000F4020000}"/>
    <cellStyle name="標準 4 2 2 2 4 3 3" xfId="516" xr:uid="{00000000-0005-0000-0000-0000F5020000}"/>
    <cellStyle name="標準 4 2 2 2 4 3 3 2" xfId="517" xr:uid="{00000000-0005-0000-0000-0000F6020000}"/>
    <cellStyle name="標準 4 2 2 2 4 3 4" xfId="518" xr:uid="{00000000-0005-0000-0000-0000F7020000}"/>
    <cellStyle name="標準 4 2 2 2 4 4" xfId="519" xr:uid="{00000000-0005-0000-0000-0000F8020000}"/>
    <cellStyle name="標準 4 2 2 2 4 4 2" xfId="520" xr:uid="{00000000-0005-0000-0000-0000F9020000}"/>
    <cellStyle name="標準 4 2 2 2 4 4 2 2" xfId="521" xr:uid="{00000000-0005-0000-0000-0000FA020000}"/>
    <cellStyle name="標準 4 2 2 2 4 4 2 2 2" xfId="522" xr:uid="{00000000-0005-0000-0000-0000FB020000}"/>
    <cellStyle name="標準 4 2 2 2 4 4 2 3" xfId="523" xr:uid="{00000000-0005-0000-0000-0000FC020000}"/>
    <cellStyle name="標準 4 2 2 2 4 4 3" xfId="524" xr:uid="{00000000-0005-0000-0000-0000FD020000}"/>
    <cellStyle name="標準 4 2 2 2 4 4 3 2" xfId="525" xr:uid="{00000000-0005-0000-0000-0000FE020000}"/>
    <cellStyle name="標準 4 2 2 2 4 4 4" xfId="526" xr:uid="{00000000-0005-0000-0000-0000FF020000}"/>
    <cellStyle name="標準 4 2 2 2 4 5" xfId="527" xr:uid="{00000000-0005-0000-0000-000000030000}"/>
    <cellStyle name="標準 4 2 2 2 4 5 2" xfId="528" xr:uid="{00000000-0005-0000-0000-000001030000}"/>
    <cellStyle name="標準 4 2 2 2 4 5 2 2" xfId="529" xr:uid="{00000000-0005-0000-0000-000002030000}"/>
    <cellStyle name="標準 4 2 2 2 4 5 3" xfId="530" xr:uid="{00000000-0005-0000-0000-000003030000}"/>
    <cellStyle name="標準 4 2 2 2 4 6" xfId="531" xr:uid="{00000000-0005-0000-0000-000004030000}"/>
    <cellStyle name="標準 4 2 2 2 4 6 2" xfId="532" xr:uid="{00000000-0005-0000-0000-000005030000}"/>
    <cellStyle name="標準 4 2 2 2 5" xfId="533" xr:uid="{00000000-0005-0000-0000-000006030000}"/>
    <cellStyle name="標準 4 2 2 2 5 2" xfId="534" xr:uid="{00000000-0005-0000-0000-000007030000}"/>
    <cellStyle name="標準 4 2 2 2 5 2 2" xfId="535" xr:uid="{00000000-0005-0000-0000-000008030000}"/>
    <cellStyle name="標準 4 2 2 2 5 2 2 2" xfId="536" xr:uid="{00000000-0005-0000-0000-000009030000}"/>
    <cellStyle name="標準 4 2 2 2 5 2 2 2 2" xfId="537" xr:uid="{00000000-0005-0000-0000-00000A030000}"/>
    <cellStyle name="標準 4 2 2 2 5 2 2 2 2 2" xfId="538" xr:uid="{00000000-0005-0000-0000-00000B030000}"/>
    <cellStyle name="標準 4 2 2 2 5 2 2 2 3" xfId="539" xr:uid="{00000000-0005-0000-0000-00000C030000}"/>
    <cellStyle name="標準 4 2 2 2 5 2 2 3" xfId="540" xr:uid="{00000000-0005-0000-0000-00000D030000}"/>
    <cellStyle name="標準 4 2 2 2 5 2 2 3 2" xfId="541" xr:uid="{00000000-0005-0000-0000-00000E030000}"/>
    <cellStyle name="標準 4 2 2 2 5 2 2 4" xfId="542" xr:uid="{00000000-0005-0000-0000-00000F030000}"/>
    <cellStyle name="標準 4 2 2 2 5 2 3" xfId="543" xr:uid="{00000000-0005-0000-0000-000010030000}"/>
    <cellStyle name="標準 4 2 2 2 5 2 3 2" xfId="544" xr:uid="{00000000-0005-0000-0000-000011030000}"/>
    <cellStyle name="標準 4 2 2 2 5 2 3 2 2" xfId="545" xr:uid="{00000000-0005-0000-0000-000012030000}"/>
    <cellStyle name="標準 4 2 2 2 5 2 3 2 2 2" xfId="546" xr:uid="{00000000-0005-0000-0000-000013030000}"/>
    <cellStyle name="標準 4 2 2 2 5 2 3 2 3" xfId="547" xr:uid="{00000000-0005-0000-0000-000014030000}"/>
    <cellStyle name="標準 4 2 2 2 5 2 3 3" xfId="548" xr:uid="{00000000-0005-0000-0000-000015030000}"/>
    <cellStyle name="標準 4 2 2 2 5 2 3 3 2" xfId="549" xr:uid="{00000000-0005-0000-0000-000016030000}"/>
    <cellStyle name="標準 4 2 2 2 5 2 3 4" xfId="550" xr:uid="{00000000-0005-0000-0000-000017030000}"/>
    <cellStyle name="標準 4 2 2 2 5 2 4" xfId="551" xr:uid="{00000000-0005-0000-0000-000018030000}"/>
    <cellStyle name="標準 4 2 2 2 5 2 4 2" xfId="552" xr:uid="{00000000-0005-0000-0000-000019030000}"/>
    <cellStyle name="標準 4 2 2 2 5 2 4 2 2" xfId="553" xr:uid="{00000000-0005-0000-0000-00001A030000}"/>
    <cellStyle name="標準 4 2 2 2 5 2 4 3" xfId="554" xr:uid="{00000000-0005-0000-0000-00001B030000}"/>
    <cellStyle name="標準 4 2 2 2 5 2 5" xfId="555" xr:uid="{00000000-0005-0000-0000-00001C030000}"/>
    <cellStyle name="標準 4 2 2 2 5 2 5 2" xfId="556" xr:uid="{00000000-0005-0000-0000-00001D030000}"/>
    <cellStyle name="標準 4 2 2 2 5 2 6" xfId="557" xr:uid="{00000000-0005-0000-0000-00001E030000}"/>
    <cellStyle name="標準 4 2 2 2 5 3" xfId="558" xr:uid="{00000000-0005-0000-0000-00001F030000}"/>
    <cellStyle name="標準 4 2 2 2 5 3 2" xfId="559" xr:uid="{00000000-0005-0000-0000-000020030000}"/>
    <cellStyle name="標準 4 2 2 2 5 3 2 2" xfId="560" xr:uid="{00000000-0005-0000-0000-000021030000}"/>
    <cellStyle name="標準 4 2 2 2 5 3 2 2 2" xfId="561" xr:uid="{00000000-0005-0000-0000-000022030000}"/>
    <cellStyle name="標準 4 2 2 2 5 3 2 3" xfId="562" xr:uid="{00000000-0005-0000-0000-000023030000}"/>
    <cellStyle name="標準 4 2 2 2 5 3 3" xfId="563" xr:uid="{00000000-0005-0000-0000-000024030000}"/>
    <cellStyle name="標準 4 2 2 2 5 3 3 2" xfId="564" xr:uid="{00000000-0005-0000-0000-000025030000}"/>
    <cellStyle name="標準 4 2 2 2 5 3 4" xfId="565" xr:uid="{00000000-0005-0000-0000-000026030000}"/>
    <cellStyle name="標準 4 2 2 2 5 4" xfId="566" xr:uid="{00000000-0005-0000-0000-000027030000}"/>
    <cellStyle name="標準 4 2 2 2 5 4 2" xfId="567" xr:uid="{00000000-0005-0000-0000-000028030000}"/>
    <cellStyle name="標準 4 2 2 2 5 4 2 2" xfId="568" xr:uid="{00000000-0005-0000-0000-000029030000}"/>
    <cellStyle name="標準 4 2 2 2 5 4 2 2 2" xfId="569" xr:uid="{00000000-0005-0000-0000-00002A030000}"/>
    <cellStyle name="標準 4 2 2 2 5 4 2 3" xfId="570" xr:uid="{00000000-0005-0000-0000-00002B030000}"/>
    <cellStyle name="標準 4 2 2 2 5 4 3" xfId="571" xr:uid="{00000000-0005-0000-0000-00002C030000}"/>
    <cellStyle name="標準 4 2 2 2 5 4 3 2" xfId="572" xr:uid="{00000000-0005-0000-0000-00002D030000}"/>
    <cellStyle name="標準 4 2 2 2 5 4 4" xfId="573" xr:uid="{00000000-0005-0000-0000-00002E030000}"/>
    <cellStyle name="標準 4 2 2 2 5 5" xfId="574" xr:uid="{00000000-0005-0000-0000-00002F030000}"/>
    <cellStyle name="標準 4 2 2 2 5 5 2" xfId="575" xr:uid="{00000000-0005-0000-0000-000030030000}"/>
    <cellStyle name="標準 4 2 2 2 5 5 2 2" xfId="576" xr:uid="{00000000-0005-0000-0000-000031030000}"/>
    <cellStyle name="標準 4 2 2 2 5 5 3" xfId="577" xr:uid="{00000000-0005-0000-0000-000032030000}"/>
    <cellStyle name="標準 4 2 2 2 5 6" xfId="578" xr:uid="{00000000-0005-0000-0000-000033030000}"/>
    <cellStyle name="標準 4 2 2 2 5 6 2" xfId="579" xr:uid="{00000000-0005-0000-0000-000034030000}"/>
    <cellStyle name="標準 4 2 2 2 6" xfId="580" xr:uid="{00000000-0005-0000-0000-000035030000}"/>
    <cellStyle name="標準 4 2 2 2 6 2" xfId="581" xr:uid="{00000000-0005-0000-0000-000036030000}"/>
    <cellStyle name="標準 4 2 2 2 6 2 2" xfId="582" xr:uid="{00000000-0005-0000-0000-000037030000}"/>
    <cellStyle name="標準 4 2 2 2 6 2 2 2" xfId="583" xr:uid="{00000000-0005-0000-0000-000038030000}"/>
    <cellStyle name="標準 4 2 2 2 6 2 2 2 2" xfId="584" xr:uid="{00000000-0005-0000-0000-000039030000}"/>
    <cellStyle name="標準 4 2 2 2 6 2 2 3" xfId="585" xr:uid="{00000000-0005-0000-0000-00003A030000}"/>
    <cellStyle name="標準 4 2 2 2 6 2 3" xfId="586" xr:uid="{00000000-0005-0000-0000-00003B030000}"/>
    <cellStyle name="標準 4 2 2 2 6 2 3 2" xfId="587" xr:uid="{00000000-0005-0000-0000-00003C030000}"/>
    <cellStyle name="標準 4 2 2 2 6 2 4" xfId="588" xr:uid="{00000000-0005-0000-0000-00003D030000}"/>
    <cellStyle name="標準 4 2 2 2 6 3" xfId="589" xr:uid="{00000000-0005-0000-0000-00003E030000}"/>
    <cellStyle name="標準 4 2 2 2 6 3 2" xfId="590" xr:uid="{00000000-0005-0000-0000-00003F030000}"/>
    <cellStyle name="標準 4 2 2 2 6 3 2 2" xfId="591" xr:uid="{00000000-0005-0000-0000-000040030000}"/>
    <cellStyle name="標準 4 2 2 2 6 3 2 2 2" xfId="592" xr:uid="{00000000-0005-0000-0000-000041030000}"/>
    <cellStyle name="標準 4 2 2 2 6 3 2 3" xfId="593" xr:uid="{00000000-0005-0000-0000-000042030000}"/>
    <cellStyle name="標準 4 2 2 2 6 3 3" xfId="594" xr:uid="{00000000-0005-0000-0000-000043030000}"/>
    <cellStyle name="標準 4 2 2 2 6 3 3 2" xfId="595" xr:uid="{00000000-0005-0000-0000-000044030000}"/>
    <cellStyle name="標準 4 2 2 2 6 3 4" xfId="596" xr:uid="{00000000-0005-0000-0000-000045030000}"/>
    <cellStyle name="標準 4 2 2 2 6 4" xfId="597" xr:uid="{00000000-0005-0000-0000-000046030000}"/>
    <cellStyle name="標準 4 2 2 2 6 4 2" xfId="598" xr:uid="{00000000-0005-0000-0000-000047030000}"/>
    <cellStyle name="標準 4 2 2 2 6 4 2 2" xfId="599" xr:uid="{00000000-0005-0000-0000-000048030000}"/>
    <cellStyle name="標準 4 2 2 2 6 4 3" xfId="600" xr:uid="{00000000-0005-0000-0000-000049030000}"/>
    <cellStyle name="標準 4 2 2 2 6 5" xfId="601" xr:uid="{00000000-0005-0000-0000-00004A030000}"/>
    <cellStyle name="標準 4 2 2 2 6 5 2" xfId="602" xr:uid="{00000000-0005-0000-0000-00004B030000}"/>
    <cellStyle name="標準 4 2 2 2 6 6" xfId="603" xr:uid="{00000000-0005-0000-0000-00004C030000}"/>
    <cellStyle name="標準 4 2 2 2 7" xfId="604" xr:uid="{00000000-0005-0000-0000-00004D030000}"/>
    <cellStyle name="標準 4 2 2 2 7 2" xfId="605" xr:uid="{00000000-0005-0000-0000-00004E030000}"/>
    <cellStyle name="標準 4 2 2 2 7 2 2" xfId="606" xr:uid="{00000000-0005-0000-0000-00004F030000}"/>
    <cellStyle name="標準 4 2 2 2 7 2 2 2" xfId="607" xr:uid="{00000000-0005-0000-0000-000050030000}"/>
    <cellStyle name="標準 4 2 2 2 7 2 3" xfId="608" xr:uid="{00000000-0005-0000-0000-000051030000}"/>
    <cellStyle name="標準 4 2 2 2 7 3" xfId="609" xr:uid="{00000000-0005-0000-0000-000052030000}"/>
    <cellStyle name="標準 4 2 2 2 7 3 2" xfId="610" xr:uid="{00000000-0005-0000-0000-000053030000}"/>
    <cellStyle name="標準 4 2 2 2 7 4" xfId="611" xr:uid="{00000000-0005-0000-0000-000054030000}"/>
    <cellStyle name="標準 4 2 2 2 8" xfId="612" xr:uid="{00000000-0005-0000-0000-000055030000}"/>
    <cellStyle name="標準 4 2 2 2 8 2" xfId="613" xr:uid="{00000000-0005-0000-0000-000056030000}"/>
    <cellStyle name="標準 4 2 2 2 8 2 2" xfId="614" xr:uid="{00000000-0005-0000-0000-000057030000}"/>
    <cellStyle name="標準 4 2 2 2 8 2 2 2" xfId="615" xr:uid="{00000000-0005-0000-0000-000058030000}"/>
    <cellStyle name="標準 4 2 2 2 8 2 3" xfId="616" xr:uid="{00000000-0005-0000-0000-000059030000}"/>
    <cellStyle name="標準 4 2 2 2 8 3" xfId="617" xr:uid="{00000000-0005-0000-0000-00005A030000}"/>
    <cellStyle name="標準 4 2 2 2 8 3 2" xfId="618" xr:uid="{00000000-0005-0000-0000-00005B030000}"/>
    <cellStyle name="標準 4 2 2 2 8 4" xfId="619" xr:uid="{00000000-0005-0000-0000-00005C030000}"/>
    <cellStyle name="標準 4 2 2 2 9" xfId="620" xr:uid="{00000000-0005-0000-0000-00005D030000}"/>
    <cellStyle name="標準 4 2 2 2 9 2" xfId="621" xr:uid="{00000000-0005-0000-0000-00005E030000}"/>
    <cellStyle name="標準 4 2 2 2 9 2 2" xfId="622" xr:uid="{00000000-0005-0000-0000-00005F030000}"/>
    <cellStyle name="標準 4 2 2 2 9 3" xfId="623" xr:uid="{00000000-0005-0000-0000-000060030000}"/>
    <cellStyle name="標準 4 2 2 3" xfId="624" xr:uid="{00000000-0005-0000-0000-000061030000}"/>
    <cellStyle name="標準 4 2 2 3 10" xfId="625" xr:uid="{00000000-0005-0000-0000-000062030000}"/>
    <cellStyle name="標準 4 2 2 3 10 2" xfId="626" xr:uid="{00000000-0005-0000-0000-000063030000}"/>
    <cellStyle name="標準 4 2 2 3 2" xfId="627" xr:uid="{00000000-0005-0000-0000-000064030000}"/>
    <cellStyle name="標準 4 2 2 3 2 2" xfId="628" xr:uid="{00000000-0005-0000-0000-000065030000}"/>
    <cellStyle name="標準 4 2 2 3 2 2 2" xfId="629" xr:uid="{00000000-0005-0000-0000-000066030000}"/>
    <cellStyle name="標準 4 2 2 3 2 2 2 2" xfId="630" xr:uid="{00000000-0005-0000-0000-000067030000}"/>
    <cellStyle name="標準 4 2 2 3 2 2 2 2 2" xfId="631" xr:uid="{00000000-0005-0000-0000-000068030000}"/>
    <cellStyle name="標準 4 2 2 3 2 2 2 2 2 2" xfId="632" xr:uid="{00000000-0005-0000-0000-000069030000}"/>
    <cellStyle name="標準 4 2 2 3 2 2 2 2 2 2 2" xfId="633" xr:uid="{00000000-0005-0000-0000-00006A030000}"/>
    <cellStyle name="標準 4 2 2 3 2 2 2 2 2 3" xfId="634" xr:uid="{00000000-0005-0000-0000-00006B030000}"/>
    <cellStyle name="標準 4 2 2 3 2 2 2 2 3" xfId="635" xr:uid="{00000000-0005-0000-0000-00006C030000}"/>
    <cellStyle name="標準 4 2 2 3 2 2 2 2 3 2" xfId="636" xr:uid="{00000000-0005-0000-0000-00006D030000}"/>
    <cellStyle name="標準 4 2 2 3 2 2 2 2 4" xfId="637" xr:uid="{00000000-0005-0000-0000-00006E030000}"/>
    <cellStyle name="標準 4 2 2 3 2 2 2 3" xfId="638" xr:uid="{00000000-0005-0000-0000-00006F030000}"/>
    <cellStyle name="標準 4 2 2 3 2 2 2 3 2" xfId="639" xr:uid="{00000000-0005-0000-0000-000070030000}"/>
    <cellStyle name="標準 4 2 2 3 2 2 2 3 2 2" xfId="640" xr:uid="{00000000-0005-0000-0000-000071030000}"/>
    <cellStyle name="標準 4 2 2 3 2 2 2 3 2 2 2" xfId="641" xr:uid="{00000000-0005-0000-0000-000072030000}"/>
    <cellStyle name="標準 4 2 2 3 2 2 2 3 2 3" xfId="642" xr:uid="{00000000-0005-0000-0000-000073030000}"/>
    <cellStyle name="標準 4 2 2 3 2 2 2 3 3" xfId="643" xr:uid="{00000000-0005-0000-0000-000074030000}"/>
    <cellStyle name="標準 4 2 2 3 2 2 2 3 3 2" xfId="644" xr:uid="{00000000-0005-0000-0000-000075030000}"/>
    <cellStyle name="標準 4 2 2 3 2 2 2 3 4" xfId="645" xr:uid="{00000000-0005-0000-0000-000076030000}"/>
    <cellStyle name="標準 4 2 2 3 2 2 2 4" xfId="646" xr:uid="{00000000-0005-0000-0000-000077030000}"/>
    <cellStyle name="標準 4 2 2 3 2 2 2 4 2" xfId="647" xr:uid="{00000000-0005-0000-0000-000078030000}"/>
    <cellStyle name="標準 4 2 2 3 2 2 2 4 2 2" xfId="648" xr:uid="{00000000-0005-0000-0000-000079030000}"/>
    <cellStyle name="標準 4 2 2 3 2 2 2 4 3" xfId="649" xr:uid="{00000000-0005-0000-0000-00007A030000}"/>
    <cellStyle name="標準 4 2 2 3 2 2 2 5" xfId="650" xr:uid="{00000000-0005-0000-0000-00007B030000}"/>
    <cellStyle name="標準 4 2 2 3 2 2 2 5 2" xfId="651" xr:uid="{00000000-0005-0000-0000-00007C030000}"/>
    <cellStyle name="標準 4 2 2 3 2 2 2 6" xfId="652" xr:uid="{00000000-0005-0000-0000-00007D030000}"/>
    <cellStyle name="標準 4 2 2 3 2 2 3" xfId="653" xr:uid="{00000000-0005-0000-0000-00007E030000}"/>
    <cellStyle name="標準 4 2 2 3 2 2 3 2" xfId="654" xr:uid="{00000000-0005-0000-0000-00007F030000}"/>
    <cellStyle name="標準 4 2 2 3 2 2 3 2 2" xfId="655" xr:uid="{00000000-0005-0000-0000-000080030000}"/>
    <cellStyle name="標準 4 2 2 3 2 2 3 2 2 2" xfId="656" xr:uid="{00000000-0005-0000-0000-000081030000}"/>
    <cellStyle name="標準 4 2 2 3 2 2 3 2 3" xfId="657" xr:uid="{00000000-0005-0000-0000-000082030000}"/>
    <cellStyle name="標準 4 2 2 3 2 2 3 3" xfId="658" xr:uid="{00000000-0005-0000-0000-000083030000}"/>
    <cellStyle name="標準 4 2 2 3 2 2 3 3 2" xfId="659" xr:uid="{00000000-0005-0000-0000-000084030000}"/>
    <cellStyle name="標準 4 2 2 3 2 2 3 4" xfId="660" xr:uid="{00000000-0005-0000-0000-000085030000}"/>
    <cellStyle name="標準 4 2 2 3 2 2 4" xfId="661" xr:uid="{00000000-0005-0000-0000-000086030000}"/>
    <cellStyle name="標準 4 2 2 3 2 2 4 2" xfId="662" xr:uid="{00000000-0005-0000-0000-000087030000}"/>
    <cellStyle name="標準 4 2 2 3 2 2 4 2 2" xfId="663" xr:uid="{00000000-0005-0000-0000-000088030000}"/>
    <cellStyle name="標準 4 2 2 3 2 2 4 2 2 2" xfId="664" xr:uid="{00000000-0005-0000-0000-000089030000}"/>
    <cellStyle name="標準 4 2 2 3 2 2 4 2 3" xfId="665" xr:uid="{00000000-0005-0000-0000-00008A030000}"/>
    <cellStyle name="標準 4 2 2 3 2 2 4 3" xfId="666" xr:uid="{00000000-0005-0000-0000-00008B030000}"/>
    <cellStyle name="標準 4 2 2 3 2 2 4 3 2" xfId="667" xr:uid="{00000000-0005-0000-0000-00008C030000}"/>
    <cellStyle name="標準 4 2 2 3 2 2 4 4" xfId="668" xr:uid="{00000000-0005-0000-0000-00008D030000}"/>
    <cellStyle name="標準 4 2 2 3 2 2 5" xfId="669" xr:uid="{00000000-0005-0000-0000-00008E030000}"/>
    <cellStyle name="標準 4 2 2 3 2 2 5 2" xfId="670" xr:uid="{00000000-0005-0000-0000-00008F030000}"/>
    <cellStyle name="標準 4 2 2 3 2 2 5 2 2" xfId="671" xr:uid="{00000000-0005-0000-0000-000090030000}"/>
    <cellStyle name="標準 4 2 2 3 2 2 5 3" xfId="672" xr:uid="{00000000-0005-0000-0000-000091030000}"/>
    <cellStyle name="標準 4 2 2 3 2 2 6" xfId="673" xr:uid="{00000000-0005-0000-0000-000092030000}"/>
    <cellStyle name="標準 4 2 2 3 2 2 6 2" xfId="674" xr:uid="{00000000-0005-0000-0000-000093030000}"/>
    <cellStyle name="標準 4 2 2 3 2 3" xfId="675" xr:uid="{00000000-0005-0000-0000-000094030000}"/>
    <cellStyle name="標準 4 2 2 3 2 3 2" xfId="676" xr:uid="{00000000-0005-0000-0000-000095030000}"/>
    <cellStyle name="標準 4 2 2 3 2 3 2 2" xfId="677" xr:uid="{00000000-0005-0000-0000-000096030000}"/>
    <cellStyle name="標準 4 2 2 3 2 3 2 2 2" xfId="678" xr:uid="{00000000-0005-0000-0000-000097030000}"/>
    <cellStyle name="標準 4 2 2 3 2 3 2 2 2 2" xfId="679" xr:uid="{00000000-0005-0000-0000-000098030000}"/>
    <cellStyle name="標準 4 2 2 3 2 3 2 2 2 2 2" xfId="680" xr:uid="{00000000-0005-0000-0000-000099030000}"/>
    <cellStyle name="標準 4 2 2 3 2 3 2 2 2 3" xfId="681" xr:uid="{00000000-0005-0000-0000-00009A030000}"/>
    <cellStyle name="標準 4 2 2 3 2 3 2 2 3" xfId="682" xr:uid="{00000000-0005-0000-0000-00009B030000}"/>
    <cellStyle name="標準 4 2 2 3 2 3 2 2 3 2" xfId="683" xr:uid="{00000000-0005-0000-0000-00009C030000}"/>
    <cellStyle name="標準 4 2 2 3 2 3 2 2 4" xfId="684" xr:uid="{00000000-0005-0000-0000-00009D030000}"/>
    <cellStyle name="標準 4 2 2 3 2 3 2 3" xfId="685" xr:uid="{00000000-0005-0000-0000-00009E030000}"/>
    <cellStyle name="標準 4 2 2 3 2 3 2 3 2" xfId="686" xr:uid="{00000000-0005-0000-0000-00009F030000}"/>
    <cellStyle name="標準 4 2 2 3 2 3 2 3 2 2" xfId="687" xr:uid="{00000000-0005-0000-0000-0000A0030000}"/>
    <cellStyle name="標準 4 2 2 3 2 3 2 3 2 2 2" xfId="688" xr:uid="{00000000-0005-0000-0000-0000A1030000}"/>
    <cellStyle name="標準 4 2 2 3 2 3 2 3 2 3" xfId="689" xr:uid="{00000000-0005-0000-0000-0000A2030000}"/>
    <cellStyle name="標準 4 2 2 3 2 3 2 3 3" xfId="690" xr:uid="{00000000-0005-0000-0000-0000A3030000}"/>
    <cellStyle name="標準 4 2 2 3 2 3 2 3 3 2" xfId="691" xr:uid="{00000000-0005-0000-0000-0000A4030000}"/>
    <cellStyle name="標準 4 2 2 3 2 3 2 3 4" xfId="692" xr:uid="{00000000-0005-0000-0000-0000A5030000}"/>
    <cellStyle name="標準 4 2 2 3 2 3 2 4" xfId="693" xr:uid="{00000000-0005-0000-0000-0000A6030000}"/>
    <cellStyle name="標準 4 2 2 3 2 3 2 4 2" xfId="694" xr:uid="{00000000-0005-0000-0000-0000A7030000}"/>
    <cellStyle name="標準 4 2 2 3 2 3 2 4 2 2" xfId="695" xr:uid="{00000000-0005-0000-0000-0000A8030000}"/>
    <cellStyle name="標準 4 2 2 3 2 3 2 4 3" xfId="696" xr:uid="{00000000-0005-0000-0000-0000A9030000}"/>
    <cellStyle name="標準 4 2 2 3 2 3 2 5" xfId="697" xr:uid="{00000000-0005-0000-0000-0000AA030000}"/>
    <cellStyle name="標準 4 2 2 3 2 3 2 5 2" xfId="698" xr:uid="{00000000-0005-0000-0000-0000AB030000}"/>
    <cellStyle name="標準 4 2 2 3 2 3 2 6" xfId="699" xr:uid="{00000000-0005-0000-0000-0000AC030000}"/>
    <cellStyle name="標準 4 2 2 3 2 3 3" xfId="700" xr:uid="{00000000-0005-0000-0000-0000AD030000}"/>
    <cellStyle name="標準 4 2 2 3 2 3 3 2" xfId="701" xr:uid="{00000000-0005-0000-0000-0000AE030000}"/>
    <cellStyle name="標準 4 2 2 3 2 3 3 2 2" xfId="702" xr:uid="{00000000-0005-0000-0000-0000AF030000}"/>
    <cellStyle name="標準 4 2 2 3 2 3 3 2 2 2" xfId="703" xr:uid="{00000000-0005-0000-0000-0000B0030000}"/>
    <cellStyle name="標準 4 2 2 3 2 3 3 2 3" xfId="704" xr:uid="{00000000-0005-0000-0000-0000B1030000}"/>
    <cellStyle name="標準 4 2 2 3 2 3 3 3" xfId="705" xr:uid="{00000000-0005-0000-0000-0000B2030000}"/>
    <cellStyle name="標準 4 2 2 3 2 3 3 3 2" xfId="706" xr:uid="{00000000-0005-0000-0000-0000B3030000}"/>
    <cellStyle name="標準 4 2 2 3 2 3 3 4" xfId="707" xr:uid="{00000000-0005-0000-0000-0000B4030000}"/>
    <cellStyle name="標準 4 2 2 3 2 3 4" xfId="708" xr:uid="{00000000-0005-0000-0000-0000B5030000}"/>
    <cellStyle name="標準 4 2 2 3 2 3 4 2" xfId="709" xr:uid="{00000000-0005-0000-0000-0000B6030000}"/>
    <cellStyle name="標準 4 2 2 3 2 3 4 2 2" xfId="710" xr:uid="{00000000-0005-0000-0000-0000B7030000}"/>
    <cellStyle name="標準 4 2 2 3 2 3 4 2 2 2" xfId="711" xr:uid="{00000000-0005-0000-0000-0000B8030000}"/>
    <cellStyle name="標準 4 2 2 3 2 3 4 2 3" xfId="712" xr:uid="{00000000-0005-0000-0000-0000B9030000}"/>
    <cellStyle name="標準 4 2 2 3 2 3 4 3" xfId="713" xr:uid="{00000000-0005-0000-0000-0000BA030000}"/>
    <cellStyle name="標準 4 2 2 3 2 3 4 3 2" xfId="714" xr:uid="{00000000-0005-0000-0000-0000BB030000}"/>
    <cellStyle name="標準 4 2 2 3 2 3 4 4" xfId="715" xr:uid="{00000000-0005-0000-0000-0000BC030000}"/>
    <cellStyle name="標準 4 2 2 3 2 3 5" xfId="716" xr:uid="{00000000-0005-0000-0000-0000BD030000}"/>
    <cellStyle name="標準 4 2 2 3 2 3 5 2" xfId="717" xr:uid="{00000000-0005-0000-0000-0000BE030000}"/>
    <cellStyle name="標準 4 2 2 3 2 3 5 2 2" xfId="718" xr:uid="{00000000-0005-0000-0000-0000BF030000}"/>
    <cellStyle name="標準 4 2 2 3 2 3 5 3" xfId="719" xr:uid="{00000000-0005-0000-0000-0000C0030000}"/>
    <cellStyle name="標準 4 2 2 3 2 3 6" xfId="720" xr:uid="{00000000-0005-0000-0000-0000C1030000}"/>
    <cellStyle name="標準 4 2 2 3 2 3 6 2" xfId="721" xr:uid="{00000000-0005-0000-0000-0000C2030000}"/>
    <cellStyle name="標準 4 2 2 3 2 4" xfId="722" xr:uid="{00000000-0005-0000-0000-0000C3030000}"/>
    <cellStyle name="標準 4 2 2 3 2 4 2" xfId="723" xr:uid="{00000000-0005-0000-0000-0000C4030000}"/>
    <cellStyle name="標準 4 2 2 3 2 4 2 2" xfId="724" xr:uid="{00000000-0005-0000-0000-0000C5030000}"/>
    <cellStyle name="標準 4 2 2 3 2 4 2 2 2" xfId="725" xr:uid="{00000000-0005-0000-0000-0000C6030000}"/>
    <cellStyle name="標準 4 2 2 3 2 4 2 2 2 2" xfId="726" xr:uid="{00000000-0005-0000-0000-0000C7030000}"/>
    <cellStyle name="標準 4 2 2 3 2 4 2 2 3" xfId="727" xr:uid="{00000000-0005-0000-0000-0000C8030000}"/>
    <cellStyle name="標準 4 2 2 3 2 4 2 3" xfId="728" xr:uid="{00000000-0005-0000-0000-0000C9030000}"/>
    <cellStyle name="標準 4 2 2 3 2 4 2 3 2" xfId="729" xr:uid="{00000000-0005-0000-0000-0000CA030000}"/>
    <cellStyle name="標準 4 2 2 3 2 4 2 4" xfId="730" xr:uid="{00000000-0005-0000-0000-0000CB030000}"/>
    <cellStyle name="標準 4 2 2 3 2 4 3" xfId="731" xr:uid="{00000000-0005-0000-0000-0000CC030000}"/>
    <cellStyle name="標準 4 2 2 3 2 4 3 2" xfId="732" xr:uid="{00000000-0005-0000-0000-0000CD030000}"/>
    <cellStyle name="標準 4 2 2 3 2 4 3 2 2" xfId="733" xr:uid="{00000000-0005-0000-0000-0000CE030000}"/>
    <cellStyle name="標準 4 2 2 3 2 4 3 2 2 2" xfId="734" xr:uid="{00000000-0005-0000-0000-0000CF030000}"/>
    <cellStyle name="標準 4 2 2 3 2 4 3 2 3" xfId="735" xr:uid="{00000000-0005-0000-0000-0000D0030000}"/>
    <cellStyle name="標準 4 2 2 3 2 4 3 3" xfId="736" xr:uid="{00000000-0005-0000-0000-0000D1030000}"/>
    <cellStyle name="標準 4 2 2 3 2 4 3 3 2" xfId="737" xr:uid="{00000000-0005-0000-0000-0000D2030000}"/>
    <cellStyle name="標準 4 2 2 3 2 4 3 4" xfId="738" xr:uid="{00000000-0005-0000-0000-0000D3030000}"/>
    <cellStyle name="標準 4 2 2 3 2 4 4" xfId="739" xr:uid="{00000000-0005-0000-0000-0000D4030000}"/>
    <cellStyle name="標準 4 2 2 3 2 4 4 2" xfId="740" xr:uid="{00000000-0005-0000-0000-0000D5030000}"/>
    <cellStyle name="標準 4 2 2 3 2 4 4 2 2" xfId="741" xr:uid="{00000000-0005-0000-0000-0000D6030000}"/>
    <cellStyle name="標準 4 2 2 3 2 4 4 3" xfId="742" xr:uid="{00000000-0005-0000-0000-0000D7030000}"/>
    <cellStyle name="標準 4 2 2 3 2 4 5" xfId="743" xr:uid="{00000000-0005-0000-0000-0000D8030000}"/>
    <cellStyle name="標準 4 2 2 3 2 4 5 2" xfId="744" xr:uid="{00000000-0005-0000-0000-0000D9030000}"/>
    <cellStyle name="標準 4 2 2 3 2 4 6" xfId="745" xr:uid="{00000000-0005-0000-0000-0000DA030000}"/>
    <cellStyle name="標準 4 2 2 3 2 5" xfId="746" xr:uid="{00000000-0005-0000-0000-0000DB030000}"/>
    <cellStyle name="標準 4 2 2 3 2 5 2" xfId="747" xr:uid="{00000000-0005-0000-0000-0000DC030000}"/>
    <cellStyle name="標準 4 2 2 3 2 5 2 2" xfId="748" xr:uid="{00000000-0005-0000-0000-0000DD030000}"/>
    <cellStyle name="標準 4 2 2 3 2 5 2 2 2" xfId="749" xr:uid="{00000000-0005-0000-0000-0000DE030000}"/>
    <cellStyle name="標準 4 2 2 3 2 5 2 3" xfId="750" xr:uid="{00000000-0005-0000-0000-0000DF030000}"/>
    <cellStyle name="標準 4 2 2 3 2 5 3" xfId="751" xr:uid="{00000000-0005-0000-0000-0000E0030000}"/>
    <cellStyle name="標準 4 2 2 3 2 5 3 2" xfId="752" xr:uid="{00000000-0005-0000-0000-0000E1030000}"/>
    <cellStyle name="標準 4 2 2 3 2 5 4" xfId="753" xr:uid="{00000000-0005-0000-0000-0000E2030000}"/>
    <cellStyle name="標準 4 2 2 3 2 6" xfId="754" xr:uid="{00000000-0005-0000-0000-0000E3030000}"/>
    <cellStyle name="標準 4 2 2 3 2 6 2" xfId="755" xr:uid="{00000000-0005-0000-0000-0000E4030000}"/>
    <cellStyle name="標準 4 2 2 3 2 6 2 2" xfId="756" xr:uid="{00000000-0005-0000-0000-0000E5030000}"/>
    <cellStyle name="標準 4 2 2 3 2 6 2 2 2" xfId="757" xr:uid="{00000000-0005-0000-0000-0000E6030000}"/>
    <cellStyle name="標準 4 2 2 3 2 6 2 3" xfId="758" xr:uid="{00000000-0005-0000-0000-0000E7030000}"/>
    <cellStyle name="標準 4 2 2 3 2 6 3" xfId="759" xr:uid="{00000000-0005-0000-0000-0000E8030000}"/>
    <cellStyle name="標準 4 2 2 3 2 6 3 2" xfId="760" xr:uid="{00000000-0005-0000-0000-0000E9030000}"/>
    <cellStyle name="標準 4 2 2 3 2 6 4" xfId="761" xr:uid="{00000000-0005-0000-0000-0000EA030000}"/>
    <cellStyle name="標準 4 2 2 3 2 7" xfId="762" xr:uid="{00000000-0005-0000-0000-0000EB030000}"/>
    <cellStyle name="標準 4 2 2 3 2 7 2" xfId="763" xr:uid="{00000000-0005-0000-0000-0000EC030000}"/>
    <cellStyle name="標準 4 2 2 3 2 7 2 2" xfId="764" xr:uid="{00000000-0005-0000-0000-0000ED030000}"/>
    <cellStyle name="標準 4 2 2 3 2 7 3" xfId="765" xr:uid="{00000000-0005-0000-0000-0000EE030000}"/>
    <cellStyle name="標準 4 2 2 3 2 8" xfId="766" xr:uid="{00000000-0005-0000-0000-0000EF030000}"/>
    <cellStyle name="標準 4 2 2 3 2 8 2" xfId="767" xr:uid="{00000000-0005-0000-0000-0000F0030000}"/>
    <cellStyle name="標準 4 2 2 3 3" xfId="768" xr:uid="{00000000-0005-0000-0000-0000F1030000}"/>
    <cellStyle name="標準 4 2 2 3 3 2" xfId="769" xr:uid="{00000000-0005-0000-0000-0000F2030000}"/>
    <cellStyle name="標準 4 2 2 3 3 2 2" xfId="770" xr:uid="{00000000-0005-0000-0000-0000F3030000}"/>
    <cellStyle name="標準 4 2 2 3 3 2 2 2" xfId="771" xr:uid="{00000000-0005-0000-0000-0000F4030000}"/>
    <cellStyle name="標準 4 2 2 3 3 2 2 2 2" xfId="772" xr:uid="{00000000-0005-0000-0000-0000F5030000}"/>
    <cellStyle name="標準 4 2 2 3 3 2 2 2 2 2" xfId="773" xr:uid="{00000000-0005-0000-0000-0000F6030000}"/>
    <cellStyle name="標準 4 2 2 3 3 2 2 2 2 2 2" xfId="774" xr:uid="{00000000-0005-0000-0000-0000F7030000}"/>
    <cellStyle name="標準 4 2 2 3 3 2 2 2 2 3" xfId="775" xr:uid="{00000000-0005-0000-0000-0000F8030000}"/>
    <cellStyle name="標準 4 2 2 3 3 2 2 2 3" xfId="776" xr:uid="{00000000-0005-0000-0000-0000F9030000}"/>
    <cellStyle name="標準 4 2 2 3 3 2 2 2 3 2" xfId="777" xr:uid="{00000000-0005-0000-0000-0000FA030000}"/>
    <cellStyle name="標準 4 2 2 3 3 2 2 2 4" xfId="778" xr:uid="{00000000-0005-0000-0000-0000FB030000}"/>
    <cellStyle name="標準 4 2 2 3 3 2 2 3" xfId="779" xr:uid="{00000000-0005-0000-0000-0000FC030000}"/>
    <cellStyle name="標準 4 2 2 3 3 2 2 3 2" xfId="780" xr:uid="{00000000-0005-0000-0000-0000FD030000}"/>
    <cellStyle name="標準 4 2 2 3 3 2 2 3 2 2" xfId="781" xr:uid="{00000000-0005-0000-0000-0000FE030000}"/>
    <cellStyle name="標準 4 2 2 3 3 2 2 3 2 2 2" xfId="782" xr:uid="{00000000-0005-0000-0000-0000FF030000}"/>
    <cellStyle name="標準 4 2 2 3 3 2 2 3 2 3" xfId="783" xr:uid="{00000000-0005-0000-0000-000000040000}"/>
    <cellStyle name="標準 4 2 2 3 3 2 2 3 3" xfId="784" xr:uid="{00000000-0005-0000-0000-000001040000}"/>
    <cellStyle name="標準 4 2 2 3 3 2 2 3 3 2" xfId="785" xr:uid="{00000000-0005-0000-0000-000002040000}"/>
    <cellStyle name="標準 4 2 2 3 3 2 2 3 4" xfId="786" xr:uid="{00000000-0005-0000-0000-000003040000}"/>
    <cellStyle name="標準 4 2 2 3 3 2 2 4" xfId="787" xr:uid="{00000000-0005-0000-0000-000004040000}"/>
    <cellStyle name="標準 4 2 2 3 3 2 2 4 2" xfId="788" xr:uid="{00000000-0005-0000-0000-000005040000}"/>
    <cellStyle name="標準 4 2 2 3 3 2 2 4 2 2" xfId="789" xr:uid="{00000000-0005-0000-0000-000006040000}"/>
    <cellStyle name="標準 4 2 2 3 3 2 2 4 3" xfId="790" xr:uid="{00000000-0005-0000-0000-000007040000}"/>
    <cellStyle name="標準 4 2 2 3 3 2 2 5" xfId="791" xr:uid="{00000000-0005-0000-0000-000008040000}"/>
    <cellStyle name="標準 4 2 2 3 3 2 2 5 2" xfId="792" xr:uid="{00000000-0005-0000-0000-000009040000}"/>
    <cellStyle name="標準 4 2 2 3 3 2 2 6" xfId="793" xr:uid="{00000000-0005-0000-0000-00000A040000}"/>
    <cellStyle name="標準 4 2 2 3 3 2 3" xfId="794" xr:uid="{00000000-0005-0000-0000-00000B040000}"/>
    <cellStyle name="標準 4 2 2 3 3 2 3 2" xfId="795" xr:uid="{00000000-0005-0000-0000-00000C040000}"/>
    <cellStyle name="標準 4 2 2 3 3 2 3 2 2" xfId="796" xr:uid="{00000000-0005-0000-0000-00000D040000}"/>
    <cellStyle name="標準 4 2 2 3 3 2 3 2 2 2" xfId="797" xr:uid="{00000000-0005-0000-0000-00000E040000}"/>
    <cellStyle name="標準 4 2 2 3 3 2 3 2 3" xfId="798" xr:uid="{00000000-0005-0000-0000-00000F040000}"/>
    <cellStyle name="標準 4 2 2 3 3 2 3 3" xfId="799" xr:uid="{00000000-0005-0000-0000-000010040000}"/>
    <cellStyle name="標準 4 2 2 3 3 2 3 3 2" xfId="800" xr:uid="{00000000-0005-0000-0000-000011040000}"/>
    <cellStyle name="標準 4 2 2 3 3 2 3 4" xfId="801" xr:uid="{00000000-0005-0000-0000-000012040000}"/>
    <cellStyle name="標準 4 2 2 3 3 2 4" xfId="802" xr:uid="{00000000-0005-0000-0000-000013040000}"/>
    <cellStyle name="標準 4 2 2 3 3 2 4 2" xfId="803" xr:uid="{00000000-0005-0000-0000-000014040000}"/>
    <cellStyle name="標準 4 2 2 3 3 2 4 2 2" xfId="804" xr:uid="{00000000-0005-0000-0000-000015040000}"/>
    <cellStyle name="標準 4 2 2 3 3 2 4 2 2 2" xfId="805" xr:uid="{00000000-0005-0000-0000-000016040000}"/>
    <cellStyle name="標準 4 2 2 3 3 2 4 2 3" xfId="806" xr:uid="{00000000-0005-0000-0000-000017040000}"/>
    <cellStyle name="標準 4 2 2 3 3 2 4 3" xfId="807" xr:uid="{00000000-0005-0000-0000-000018040000}"/>
    <cellStyle name="標準 4 2 2 3 3 2 4 3 2" xfId="808" xr:uid="{00000000-0005-0000-0000-000019040000}"/>
    <cellStyle name="標準 4 2 2 3 3 2 4 4" xfId="809" xr:uid="{00000000-0005-0000-0000-00001A040000}"/>
    <cellStyle name="標準 4 2 2 3 3 2 5" xfId="810" xr:uid="{00000000-0005-0000-0000-00001B040000}"/>
    <cellStyle name="標準 4 2 2 3 3 2 5 2" xfId="811" xr:uid="{00000000-0005-0000-0000-00001C040000}"/>
    <cellStyle name="標準 4 2 2 3 3 2 5 2 2" xfId="812" xr:uid="{00000000-0005-0000-0000-00001D040000}"/>
    <cellStyle name="標準 4 2 2 3 3 2 5 3" xfId="813" xr:uid="{00000000-0005-0000-0000-00001E040000}"/>
    <cellStyle name="標準 4 2 2 3 3 2 6" xfId="814" xr:uid="{00000000-0005-0000-0000-00001F040000}"/>
    <cellStyle name="標準 4 2 2 3 3 2 6 2" xfId="815" xr:uid="{00000000-0005-0000-0000-000020040000}"/>
    <cellStyle name="標準 4 2 2 3 3 3" xfId="816" xr:uid="{00000000-0005-0000-0000-000021040000}"/>
    <cellStyle name="標準 4 2 2 3 3 3 2" xfId="817" xr:uid="{00000000-0005-0000-0000-000022040000}"/>
    <cellStyle name="標準 4 2 2 3 3 3 2 2" xfId="818" xr:uid="{00000000-0005-0000-0000-000023040000}"/>
    <cellStyle name="標準 4 2 2 3 3 3 2 2 2" xfId="819" xr:uid="{00000000-0005-0000-0000-000024040000}"/>
    <cellStyle name="標準 4 2 2 3 3 3 2 2 2 2" xfId="820" xr:uid="{00000000-0005-0000-0000-000025040000}"/>
    <cellStyle name="標準 4 2 2 3 3 3 2 2 2 2 2" xfId="821" xr:uid="{00000000-0005-0000-0000-000026040000}"/>
    <cellStyle name="標準 4 2 2 3 3 3 2 2 2 3" xfId="822" xr:uid="{00000000-0005-0000-0000-000027040000}"/>
    <cellStyle name="標準 4 2 2 3 3 3 2 2 3" xfId="823" xr:uid="{00000000-0005-0000-0000-000028040000}"/>
    <cellStyle name="標準 4 2 2 3 3 3 2 2 3 2" xfId="824" xr:uid="{00000000-0005-0000-0000-000029040000}"/>
    <cellStyle name="標準 4 2 2 3 3 3 2 2 4" xfId="825" xr:uid="{00000000-0005-0000-0000-00002A040000}"/>
    <cellStyle name="標準 4 2 2 3 3 3 2 3" xfId="826" xr:uid="{00000000-0005-0000-0000-00002B040000}"/>
    <cellStyle name="標準 4 2 2 3 3 3 2 3 2" xfId="827" xr:uid="{00000000-0005-0000-0000-00002C040000}"/>
    <cellStyle name="標準 4 2 2 3 3 3 2 3 2 2" xfId="828" xr:uid="{00000000-0005-0000-0000-00002D040000}"/>
    <cellStyle name="標準 4 2 2 3 3 3 2 3 2 2 2" xfId="829" xr:uid="{00000000-0005-0000-0000-00002E040000}"/>
    <cellStyle name="標準 4 2 2 3 3 3 2 3 2 3" xfId="830" xr:uid="{00000000-0005-0000-0000-00002F040000}"/>
    <cellStyle name="標準 4 2 2 3 3 3 2 3 3" xfId="831" xr:uid="{00000000-0005-0000-0000-000030040000}"/>
    <cellStyle name="標準 4 2 2 3 3 3 2 3 3 2" xfId="832" xr:uid="{00000000-0005-0000-0000-000031040000}"/>
    <cellStyle name="標準 4 2 2 3 3 3 2 3 4" xfId="833" xr:uid="{00000000-0005-0000-0000-000032040000}"/>
    <cellStyle name="標準 4 2 2 3 3 3 2 4" xfId="834" xr:uid="{00000000-0005-0000-0000-000033040000}"/>
    <cellStyle name="標準 4 2 2 3 3 3 2 4 2" xfId="835" xr:uid="{00000000-0005-0000-0000-000034040000}"/>
    <cellStyle name="標準 4 2 2 3 3 3 2 4 2 2" xfId="836" xr:uid="{00000000-0005-0000-0000-000035040000}"/>
    <cellStyle name="標準 4 2 2 3 3 3 2 4 3" xfId="837" xr:uid="{00000000-0005-0000-0000-000036040000}"/>
    <cellStyle name="標準 4 2 2 3 3 3 2 5" xfId="838" xr:uid="{00000000-0005-0000-0000-000037040000}"/>
    <cellStyle name="標準 4 2 2 3 3 3 2 5 2" xfId="839" xr:uid="{00000000-0005-0000-0000-000038040000}"/>
    <cellStyle name="標準 4 2 2 3 3 3 2 6" xfId="840" xr:uid="{00000000-0005-0000-0000-000039040000}"/>
    <cellStyle name="標準 4 2 2 3 3 3 3" xfId="841" xr:uid="{00000000-0005-0000-0000-00003A040000}"/>
    <cellStyle name="標準 4 2 2 3 3 3 3 2" xfId="842" xr:uid="{00000000-0005-0000-0000-00003B040000}"/>
    <cellStyle name="標準 4 2 2 3 3 3 3 2 2" xfId="843" xr:uid="{00000000-0005-0000-0000-00003C040000}"/>
    <cellStyle name="標準 4 2 2 3 3 3 3 2 2 2" xfId="844" xr:uid="{00000000-0005-0000-0000-00003D040000}"/>
    <cellStyle name="標準 4 2 2 3 3 3 3 2 3" xfId="845" xr:uid="{00000000-0005-0000-0000-00003E040000}"/>
    <cellStyle name="標準 4 2 2 3 3 3 3 3" xfId="846" xr:uid="{00000000-0005-0000-0000-00003F040000}"/>
    <cellStyle name="標準 4 2 2 3 3 3 3 3 2" xfId="847" xr:uid="{00000000-0005-0000-0000-000040040000}"/>
    <cellStyle name="標準 4 2 2 3 3 3 3 4" xfId="848" xr:uid="{00000000-0005-0000-0000-000041040000}"/>
    <cellStyle name="標準 4 2 2 3 3 3 4" xfId="849" xr:uid="{00000000-0005-0000-0000-000042040000}"/>
    <cellStyle name="標準 4 2 2 3 3 3 4 2" xfId="850" xr:uid="{00000000-0005-0000-0000-000043040000}"/>
    <cellStyle name="標準 4 2 2 3 3 3 4 2 2" xfId="851" xr:uid="{00000000-0005-0000-0000-000044040000}"/>
    <cellStyle name="標準 4 2 2 3 3 3 4 2 2 2" xfId="852" xr:uid="{00000000-0005-0000-0000-000045040000}"/>
    <cellStyle name="標準 4 2 2 3 3 3 4 2 3" xfId="853" xr:uid="{00000000-0005-0000-0000-000046040000}"/>
    <cellStyle name="標準 4 2 2 3 3 3 4 3" xfId="854" xr:uid="{00000000-0005-0000-0000-000047040000}"/>
    <cellStyle name="標準 4 2 2 3 3 3 4 3 2" xfId="855" xr:uid="{00000000-0005-0000-0000-000048040000}"/>
    <cellStyle name="標準 4 2 2 3 3 3 4 4" xfId="856" xr:uid="{00000000-0005-0000-0000-000049040000}"/>
    <cellStyle name="標準 4 2 2 3 3 3 5" xfId="857" xr:uid="{00000000-0005-0000-0000-00004A040000}"/>
    <cellStyle name="標準 4 2 2 3 3 3 5 2" xfId="858" xr:uid="{00000000-0005-0000-0000-00004B040000}"/>
    <cellStyle name="標準 4 2 2 3 3 3 5 2 2" xfId="859" xr:uid="{00000000-0005-0000-0000-00004C040000}"/>
    <cellStyle name="標準 4 2 2 3 3 3 5 3" xfId="860" xr:uid="{00000000-0005-0000-0000-00004D040000}"/>
    <cellStyle name="標準 4 2 2 3 3 3 6" xfId="861" xr:uid="{00000000-0005-0000-0000-00004E040000}"/>
    <cellStyle name="標準 4 2 2 3 3 3 6 2" xfId="862" xr:uid="{00000000-0005-0000-0000-00004F040000}"/>
    <cellStyle name="標準 4 2 2 3 3 4" xfId="863" xr:uid="{00000000-0005-0000-0000-000050040000}"/>
    <cellStyle name="標準 4 2 2 3 3 4 2" xfId="864" xr:uid="{00000000-0005-0000-0000-000051040000}"/>
    <cellStyle name="標準 4 2 2 3 3 4 2 2" xfId="865" xr:uid="{00000000-0005-0000-0000-000052040000}"/>
    <cellStyle name="標準 4 2 2 3 3 4 2 2 2" xfId="866" xr:uid="{00000000-0005-0000-0000-000053040000}"/>
    <cellStyle name="標準 4 2 2 3 3 4 2 2 2 2" xfId="867" xr:uid="{00000000-0005-0000-0000-000054040000}"/>
    <cellStyle name="標準 4 2 2 3 3 4 2 2 3" xfId="868" xr:uid="{00000000-0005-0000-0000-000055040000}"/>
    <cellStyle name="標準 4 2 2 3 3 4 2 3" xfId="869" xr:uid="{00000000-0005-0000-0000-000056040000}"/>
    <cellStyle name="標準 4 2 2 3 3 4 2 3 2" xfId="870" xr:uid="{00000000-0005-0000-0000-000057040000}"/>
    <cellStyle name="標準 4 2 2 3 3 4 2 4" xfId="871" xr:uid="{00000000-0005-0000-0000-000058040000}"/>
    <cellStyle name="標準 4 2 2 3 3 4 3" xfId="872" xr:uid="{00000000-0005-0000-0000-000059040000}"/>
    <cellStyle name="標準 4 2 2 3 3 4 3 2" xfId="873" xr:uid="{00000000-0005-0000-0000-00005A040000}"/>
    <cellStyle name="標準 4 2 2 3 3 4 3 2 2" xfId="874" xr:uid="{00000000-0005-0000-0000-00005B040000}"/>
    <cellStyle name="標準 4 2 2 3 3 4 3 2 2 2" xfId="875" xr:uid="{00000000-0005-0000-0000-00005C040000}"/>
    <cellStyle name="標準 4 2 2 3 3 4 3 2 3" xfId="876" xr:uid="{00000000-0005-0000-0000-00005D040000}"/>
    <cellStyle name="標準 4 2 2 3 3 4 3 3" xfId="877" xr:uid="{00000000-0005-0000-0000-00005E040000}"/>
    <cellStyle name="標準 4 2 2 3 3 4 3 3 2" xfId="878" xr:uid="{00000000-0005-0000-0000-00005F040000}"/>
    <cellStyle name="標準 4 2 2 3 3 4 3 4" xfId="879" xr:uid="{00000000-0005-0000-0000-000060040000}"/>
    <cellStyle name="標準 4 2 2 3 3 4 4" xfId="880" xr:uid="{00000000-0005-0000-0000-000061040000}"/>
    <cellStyle name="標準 4 2 2 3 3 4 4 2" xfId="881" xr:uid="{00000000-0005-0000-0000-000062040000}"/>
    <cellStyle name="標準 4 2 2 3 3 4 4 2 2" xfId="882" xr:uid="{00000000-0005-0000-0000-000063040000}"/>
    <cellStyle name="標準 4 2 2 3 3 4 4 3" xfId="883" xr:uid="{00000000-0005-0000-0000-000064040000}"/>
    <cellStyle name="標準 4 2 2 3 3 4 5" xfId="884" xr:uid="{00000000-0005-0000-0000-000065040000}"/>
    <cellStyle name="標準 4 2 2 3 3 4 5 2" xfId="885" xr:uid="{00000000-0005-0000-0000-000066040000}"/>
    <cellStyle name="標準 4 2 2 3 3 4 6" xfId="886" xr:uid="{00000000-0005-0000-0000-000067040000}"/>
    <cellStyle name="標準 4 2 2 3 3 5" xfId="887" xr:uid="{00000000-0005-0000-0000-000068040000}"/>
    <cellStyle name="標準 4 2 2 3 3 5 2" xfId="888" xr:uid="{00000000-0005-0000-0000-000069040000}"/>
    <cellStyle name="標準 4 2 2 3 3 5 2 2" xfId="889" xr:uid="{00000000-0005-0000-0000-00006A040000}"/>
    <cellStyle name="標準 4 2 2 3 3 5 2 2 2" xfId="890" xr:uid="{00000000-0005-0000-0000-00006B040000}"/>
    <cellStyle name="標準 4 2 2 3 3 5 2 3" xfId="891" xr:uid="{00000000-0005-0000-0000-00006C040000}"/>
    <cellStyle name="標準 4 2 2 3 3 5 3" xfId="892" xr:uid="{00000000-0005-0000-0000-00006D040000}"/>
    <cellStyle name="標準 4 2 2 3 3 5 3 2" xfId="893" xr:uid="{00000000-0005-0000-0000-00006E040000}"/>
    <cellStyle name="標準 4 2 2 3 3 5 4" xfId="894" xr:uid="{00000000-0005-0000-0000-00006F040000}"/>
    <cellStyle name="標準 4 2 2 3 3 6" xfId="895" xr:uid="{00000000-0005-0000-0000-000070040000}"/>
    <cellStyle name="標準 4 2 2 3 3 6 2" xfId="896" xr:uid="{00000000-0005-0000-0000-000071040000}"/>
    <cellStyle name="標準 4 2 2 3 3 6 2 2" xfId="897" xr:uid="{00000000-0005-0000-0000-000072040000}"/>
    <cellStyle name="標準 4 2 2 3 3 6 2 2 2" xfId="898" xr:uid="{00000000-0005-0000-0000-000073040000}"/>
    <cellStyle name="標準 4 2 2 3 3 6 2 3" xfId="899" xr:uid="{00000000-0005-0000-0000-000074040000}"/>
    <cellStyle name="標準 4 2 2 3 3 6 3" xfId="900" xr:uid="{00000000-0005-0000-0000-000075040000}"/>
    <cellStyle name="標準 4 2 2 3 3 6 3 2" xfId="901" xr:uid="{00000000-0005-0000-0000-000076040000}"/>
    <cellStyle name="標準 4 2 2 3 3 6 4" xfId="902" xr:uid="{00000000-0005-0000-0000-000077040000}"/>
    <cellStyle name="標準 4 2 2 3 3 7" xfId="903" xr:uid="{00000000-0005-0000-0000-000078040000}"/>
    <cellStyle name="標準 4 2 2 3 3 7 2" xfId="904" xr:uid="{00000000-0005-0000-0000-000079040000}"/>
    <cellStyle name="標準 4 2 2 3 3 7 2 2" xfId="905" xr:uid="{00000000-0005-0000-0000-00007A040000}"/>
    <cellStyle name="標準 4 2 2 3 3 7 3" xfId="906" xr:uid="{00000000-0005-0000-0000-00007B040000}"/>
    <cellStyle name="標準 4 2 2 3 3 8" xfId="907" xr:uid="{00000000-0005-0000-0000-00007C040000}"/>
    <cellStyle name="標準 4 2 2 3 3 8 2" xfId="908" xr:uid="{00000000-0005-0000-0000-00007D040000}"/>
    <cellStyle name="標準 4 2 2 3 4" xfId="909" xr:uid="{00000000-0005-0000-0000-00007E040000}"/>
    <cellStyle name="標準 4 2 2 3 4 2" xfId="910" xr:uid="{00000000-0005-0000-0000-00007F040000}"/>
    <cellStyle name="標準 4 2 2 3 4 2 2" xfId="911" xr:uid="{00000000-0005-0000-0000-000080040000}"/>
    <cellStyle name="標準 4 2 2 3 4 2 2 2" xfId="912" xr:uid="{00000000-0005-0000-0000-000081040000}"/>
    <cellStyle name="標準 4 2 2 3 4 2 2 2 2" xfId="913" xr:uid="{00000000-0005-0000-0000-000082040000}"/>
    <cellStyle name="標準 4 2 2 3 4 2 2 2 2 2" xfId="914" xr:uid="{00000000-0005-0000-0000-000083040000}"/>
    <cellStyle name="標準 4 2 2 3 4 2 2 2 3" xfId="915" xr:uid="{00000000-0005-0000-0000-000084040000}"/>
    <cellStyle name="標準 4 2 2 3 4 2 2 3" xfId="916" xr:uid="{00000000-0005-0000-0000-000085040000}"/>
    <cellStyle name="標準 4 2 2 3 4 2 2 3 2" xfId="917" xr:uid="{00000000-0005-0000-0000-000086040000}"/>
    <cellStyle name="標準 4 2 2 3 4 2 2 4" xfId="918" xr:uid="{00000000-0005-0000-0000-000087040000}"/>
    <cellStyle name="標準 4 2 2 3 4 2 3" xfId="919" xr:uid="{00000000-0005-0000-0000-000088040000}"/>
    <cellStyle name="標準 4 2 2 3 4 2 3 2" xfId="920" xr:uid="{00000000-0005-0000-0000-000089040000}"/>
    <cellStyle name="標準 4 2 2 3 4 2 3 2 2" xfId="921" xr:uid="{00000000-0005-0000-0000-00008A040000}"/>
    <cellStyle name="標準 4 2 2 3 4 2 3 2 2 2" xfId="922" xr:uid="{00000000-0005-0000-0000-00008B040000}"/>
    <cellStyle name="標準 4 2 2 3 4 2 3 2 3" xfId="923" xr:uid="{00000000-0005-0000-0000-00008C040000}"/>
    <cellStyle name="標準 4 2 2 3 4 2 3 3" xfId="924" xr:uid="{00000000-0005-0000-0000-00008D040000}"/>
    <cellStyle name="標準 4 2 2 3 4 2 3 3 2" xfId="925" xr:uid="{00000000-0005-0000-0000-00008E040000}"/>
    <cellStyle name="標準 4 2 2 3 4 2 3 4" xfId="926" xr:uid="{00000000-0005-0000-0000-00008F040000}"/>
    <cellStyle name="標準 4 2 2 3 4 2 4" xfId="927" xr:uid="{00000000-0005-0000-0000-000090040000}"/>
    <cellStyle name="標準 4 2 2 3 4 2 4 2" xfId="928" xr:uid="{00000000-0005-0000-0000-000091040000}"/>
    <cellStyle name="標準 4 2 2 3 4 2 4 2 2" xfId="929" xr:uid="{00000000-0005-0000-0000-000092040000}"/>
    <cellStyle name="標準 4 2 2 3 4 2 4 3" xfId="930" xr:uid="{00000000-0005-0000-0000-000093040000}"/>
    <cellStyle name="標準 4 2 2 3 4 2 5" xfId="931" xr:uid="{00000000-0005-0000-0000-000094040000}"/>
    <cellStyle name="標準 4 2 2 3 4 2 5 2" xfId="932" xr:uid="{00000000-0005-0000-0000-000095040000}"/>
    <cellStyle name="標準 4 2 2 3 4 2 6" xfId="933" xr:uid="{00000000-0005-0000-0000-000096040000}"/>
    <cellStyle name="標準 4 2 2 3 4 3" xfId="934" xr:uid="{00000000-0005-0000-0000-000097040000}"/>
    <cellStyle name="標準 4 2 2 3 4 3 2" xfId="935" xr:uid="{00000000-0005-0000-0000-000098040000}"/>
    <cellStyle name="標準 4 2 2 3 4 3 2 2" xfId="936" xr:uid="{00000000-0005-0000-0000-000099040000}"/>
    <cellStyle name="標準 4 2 2 3 4 3 2 2 2" xfId="937" xr:uid="{00000000-0005-0000-0000-00009A040000}"/>
    <cellStyle name="標準 4 2 2 3 4 3 2 3" xfId="938" xr:uid="{00000000-0005-0000-0000-00009B040000}"/>
    <cellStyle name="標準 4 2 2 3 4 3 3" xfId="939" xr:uid="{00000000-0005-0000-0000-00009C040000}"/>
    <cellStyle name="標準 4 2 2 3 4 3 3 2" xfId="940" xr:uid="{00000000-0005-0000-0000-00009D040000}"/>
    <cellStyle name="標準 4 2 2 3 4 3 4" xfId="941" xr:uid="{00000000-0005-0000-0000-00009E040000}"/>
    <cellStyle name="標準 4 2 2 3 4 4" xfId="942" xr:uid="{00000000-0005-0000-0000-00009F040000}"/>
    <cellStyle name="標準 4 2 2 3 4 4 2" xfId="943" xr:uid="{00000000-0005-0000-0000-0000A0040000}"/>
    <cellStyle name="標準 4 2 2 3 4 4 2 2" xfId="944" xr:uid="{00000000-0005-0000-0000-0000A1040000}"/>
    <cellStyle name="標準 4 2 2 3 4 4 2 2 2" xfId="945" xr:uid="{00000000-0005-0000-0000-0000A2040000}"/>
    <cellStyle name="標準 4 2 2 3 4 4 2 3" xfId="946" xr:uid="{00000000-0005-0000-0000-0000A3040000}"/>
    <cellStyle name="標準 4 2 2 3 4 4 3" xfId="947" xr:uid="{00000000-0005-0000-0000-0000A4040000}"/>
    <cellStyle name="標準 4 2 2 3 4 4 3 2" xfId="948" xr:uid="{00000000-0005-0000-0000-0000A5040000}"/>
    <cellStyle name="標準 4 2 2 3 4 4 4" xfId="949" xr:uid="{00000000-0005-0000-0000-0000A6040000}"/>
    <cellStyle name="標準 4 2 2 3 4 5" xfId="950" xr:uid="{00000000-0005-0000-0000-0000A7040000}"/>
    <cellStyle name="標準 4 2 2 3 4 5 2" xfId="951" xr:uid="{00000000-0005-0000-0000-0000A8040000}"/>
    <cellStyle name="標準 4 2 2 3 4 5 2 2" xfId="952" xr:uid="{00000000-0005-0000-0000-0000A9040000}"/>
    <cellStyle name="標準 4 2 2 3 4 5 3" xfId="953" xr:uid="{00000000-0005-0000-0000-0000AA040000}"/>
    <cellStyle name="標準 4 2 2 3 4 6" xfId="954" xr:uid="{00000000-0005-0000-0000-0000AB040000}"/>
    <cellStyle name="標準 4 2 2 3 4 6 2" xfId="955" xr:uid="{00000000-0005-0000-0000-0000AC040000}"/>
    <cellStyle name="標準 4 2 2 3 5" xfId="956" xr:uid="{00000000-0005-0000-0000-0000AD040000}"/>
    <cellStyle name="標準 4 2 2 3 5 2" xfId="957" xr:uid="{00000000-0005-0000-0000-0000AE040000}"/>
    <cellStyle name="標準 4 2 2 3 5 2 2" xfId="958" xr:uid="{00000000-0005-0000-0000-0000AF040000}"/>
    <cellStyle name="標準 4 2 2 3 5 2 2 2" xfId="959" xr:uid="{00000000-0005-0000-0000-0000B0040000}"/>
    <cellStyle name="標準 4 2 2 3 5 2 2 2 2" xfId="960" xr:uid="{00000000-0005-0000-0000-0000B1040000}"/>
    <cellStyle name="標準 4 2 2 3 5 2 2 2 2 2" xfId="961" xr:uid="{00000000-0005-0000-0000-0000B2040000}"/>
    <cellStyle name="標準 4 2 2 3 5 2 2 2 3" xfId="962" xr:uid="{00000000-0005-0000-0000-0000B3040000}"/>
    <cellStyle name="標準 4 2 2 3 5 2 2 3" xfId="963" xr:uid="{00000000-0005-0000-0000-0000B4040000}"/>
    <cellStyle name="標準 4 2 2 3 5 2 2 3 2" xfId="964" xr:uid="{00000000-0005-0000-0000-0000B5040000}"/>
    <cellStyle name="標準 4 2 2 3 5 2 2 4" xfId="965" xr:uid="{00000000-0005-0000-0000-0000B6040000}"/>
    <cellStyle name="標準 4 2 2 3 5 2 3" xfId="966" xr:uid="{00000000-0005-0000-0000-0000B7040000}"/>
    <cellStyle name="標準 4 2 2 3 5 2 3 2" xfId="967" xr:uid="{00000000-0005-0000-0000-0000B8040000}"/>
    <cellStyle name="標準 4 2 2 3 5 2 3 2 2" xfId="968" xr:uid="{00000000-0005-0000-0000-0000B9040000}"/>
    <cellStyle name="標準 4 2 2 3 5 2 3 2 2 2" xfId="969" xr:uid="{00000000-0005-0000-0000-0000BA040000}"/>
    <cellStyle name="標準 4 2 2 3 5 2 3 2 3" xfId="970" xr:uid="{00000000-0005-0000-0000-0000BB040000}"/>
    <cellStyle name="標準 4 2 2 3 5 2 3 3" xfId="971" xr:uid="{00000000-0005-0000-0000-0000BC040000}"/>
    <cellStyle name="標準 4 2 2 3 5 2 3 3 2" xfId="972" xr:uid="{00000000-0005-0000-0000-0000BD040000}"/>
    <cellStyle name="標準 4 2 2 3 5 2 3 4" xfId="973" xr:uid="{00000000-0005-0000-0000-0000BE040000}"/>
    <cellStyle name="標準 4 2 2 3 5 2 4" xfId="974" xr:uid="{00000000-0005-0000-0000-0000BF040000}"/>
    <cellStyle name="標準 4 2 2 3 5 2 4 2" xfId="975" xr:uid="{00000000-0005-0000-0000-0000C0040000}"/>
    <cellStyle name="標準 4 2 2 3 5 2 4 2 2" xfId="976" xr:uid="{00000000-0005-0000-0000-0000C1040000}"/>
    <cellStyle name="標準 4 2 2 3 5 2 4 3" xfId="977" xr:uid="{00000000-0005-0000-0000-0000C2040000}"/>
    <cellStyle name="標準 4 2 2 3 5 2 5" xfId="978" xr:uid="{00000000-0005-0000-0000-0000C3040000}"/>
    <cellStyle name="標準 4 2 2 3 5 2 5 2" xfId="979" xr:uid="{00000000-0005-0000-0000-0000C4040000}"/>
    <cellStyle name="標準 4 2 2 3 5 2 6" xfId="980" xr:uid="{00000000-0005-0000-0000-0000C5040000}"/>
    <cellStyle name="標準 4 2 2 3 5 3" xfId="981" xr:uid="{00000000-0005-0000-0000-0000C6040000}"/>
    <cellStyle name="標準 4 2 2 3 5 3 2" xfId="982" xr:uid="{00000000-0005-0000-0000-0000C7040000}"/>
    <cellStyle name="標準 4 2 2 3 5 3 2 2" xfId="983" xr:uid="{00000000-0005-0000-0000-0000C8040000}"/>
    <cellStyle name="標準 4 2 2 3 5 3 2 2 2" xfId="984" xr:uid="{00000000-0005-0000-0000-0000C9040000}"/>
    <cellStyle name="標準 4 2 2 3 5 3 2 3" xfId="985" xr:uid="{00000000-0005-0000-0000-0000CA040000}"/>
    <cellStyle name="標準 4 2 2 3 5 3 3" xfId="986" xr:uid="{00000000-0005-0000-0000-0000CB040000}"/>
    <cellStyle name="標準 4 2 2 3 5 3 3 2" xfId="987" xr:uid="{00000000-0005-0000-0000-0000CC040000}"/>
    <cellStyle name="標準 4 2 2 3 5 3 4" xfId="988" xr:uid="{00000000-0005-0000-0000-0000CD040000}"/>
    <cellStyle name="標準 4 2 2 3 5 4" xfId="989" xr:uid="{00000000-0005-0000-0000-0000CE040000}"/>
    <cellStyle name="標準 4 2 2 3 5 4 2" xfId="990" xr:uid="{00000000-0005-0000-0000-0000CF040000}"/>
    <cellStyle name="標準 4 2 2 3 5 4 2 2" xfId="991" xr:uid="{00000000-0005-0000-0000-0000D0040000}"/>
    <cellStyle name="標準 4 2 2 3 5 4 2 2 2" xfId="992" xr:uid="{00000000-0005-0000-0000-0000D1040000}"/>
    <cellStyle name="標準 4 2 2 3 5 4 2 3" xfId="993" xr:uid="{00000000-0005-0000-0000-0000D2040000}"/>
    <cellStyle name="標準 4 2 2 3 5 4 3" xfId="994" xr:uid="{00000000-0005-0000-0000-0000D3040000}"/>
    <cellStyle name="標準 4 2 2 3 5 4 3 2" xfId="995" xr:uid="{00000000-0005-0000-0000-0000D4040000}"/>
    <cellStyle name="標準 4 2 2 3 5 4 4" xfId="996" xr:uid="{00000000-0005-0000-0000-0000D5040000}"/>
    <cellStyle name="標準 4 2 2 3 5 5" xfId="997" xr:uid="{00000000-0005-0000-0000-0000D6040000}"/>
    <cellStyle name="標準 4 2 2 3 5 5 2" xfId="998" xr:uid="{00000000-0005-0000-0000-0000D7040000}"/>
    <cellStyle name="標準 4 2 2 3 5 5 2 2" xfId="999" xr:uid="{00000000-0005-0000-0000-0000D8040000}"/>
    <cellStyle name="標準 4 2 2 3 5 5 3" xfId="1000" xr:uid="{00000000-0005-0000-0000-0000D9040000}"/>
    <cellStyle name="標準 4 2 2 3 5 6" xfId="1001" xr:uid="{00000000-0005-0000-0000-0000DA040000}"/>
    <cellStyle name="標準 4 2 2 3 5 6 2" xfId="1002" xr:uid="{00000000-0005-0000-0000-0000DB040000}"/>
    <cellStyle name="標準 4 2 2 3 6" xfId="1003" xr:uid="{00000000-0005-0000-0000-0000DC040000}"/>
    <cellStyle name="標準 4 2 2 3 6 2" xfId="1004" xr:uid="{00000000-0005-0000-0000-0000DD040000}"/>
    <cellStyle name="標準 4 2 2 3 6 2 2" xfId="1005" xr:uid="{00000000-0005-0000-0000-0000DE040000}"/>
    <cellStyle name="標準 4 2 2 3 6 2 2 2" xfId="1006" xr:uid="{00000000-0005-0000-0000-0000DF040000}"/>
    <cellStyle name="標準 4 2 2 3 6 2 2 2 2" xfId="1007" xr:uid="{00000000-0005-0000-0000-0000E0040000}"/>
    <cellStyle name="標準 4 2 2 3 6 2 2 3" xfId="1008" xr:uid="{00000000-0005-0000-0000-0000E1040000}"/>
    <cellStyle name="標準 4 2 2 3 6 2 3" xfId="1009" xr:uid="{00000000-0005-0000-0000-0000E2040000}"/>
    <cellStyle name="標準 4 2 2 3 6 2 3 2" xfId="1010" xr:uid="{00000000-0005-0000-0000-0000E3040000}"/>
    <cellStyle name="標準 4 2 2 3 6 2 4" xfId="1011" xr:uid="{00000000-0005-0000-0000-0000E4040000}"/>
    <cellStyle name="標準 4 2 2 3 6 3" xfId="1012" xr:uid="{00000000-0005-0000-0000-0000E5040000}"/>
    <cellStyle name="標準 4 2 2 3 6 3 2" xfId="1013" xr:uid="{00000000-0005-0000-0000-0000E6040000}"/>
    <cellStyle name="標準 4 2 2 3 6 3 2 2" xfId="1014" xr:uid="{00000000-0005-0000-0000-0000E7040000}"/>
    <cellStyle name="標準 4 2 2 3 6 3 2 2 2" xfId="1015" xr:uid="{00000000-0005-0000-0000-0000E8040000}"/>
    <cellStyle name="標準 4 2 2 3 6 3 2 3" xfId="1016" xr:uid="{00000000-0005-0000-0000-0000E9040000}"/>
    <cellStyle name="標準 4 2 2 3 6 3 3" xfId="1017" xr:uid="{00000000-0005-0000-0000-0000EA040000}"/>
    <cellStyle name="標準 4 2 2 3 6 3 3 2" xfId="1018" xr:uid="{00000000-0005-0000-0000-0000EB040000}"/>
    <cellStyle name="標準 4 2 2 3 6 3 4" xfId="1019" xr:uid="{00000000-0005-0000-0000-0000EC040000}"/>
    <cellStyle name="標準 4 2 2 3 6 4" xfId="1020" xr:uid="{00000000-0005-0000-0000-0000ED040000}"/>
    <cellStyle name="標準 4 2 2 3 6 4 2" xfId="1021" xr:uid="{00000000-0005-0000-0000-0000EE040000}"/>
    <cellStyle name="標準 4 2 2 3 6 4 2 2" xfId="1022" xr:uid="{00000000-0005-0000-0000-0000EF040000}"/>
    <cellStyle name="標準 4 2 2 3 6 4 3" xfId="1023" xr:uid="{00000000-0005-0000-0000-0000F0040000}"/>
    <cellStyle name="標準 4 2 2 3 6 5" xfId="1024" xr:uid="{00000000-0005-0000-0000-0000F1040000}"/>
    <cellStyle name="標準 4 2 2 3 6 5 2" xfId="1025" xr:uid="{00000000-0005-0000-0000-0000F2040000}"/>
    <cellStyle name="標準 4 2 2 3 6 6" xfId="1026" xr:uid="{00000000-0005-0000-0000-0000F3040000}"/>
    <cellStyle name="標準 4 2 2 3 7" xfId="1027" xr:uid="{00000000-0005-0000-0000-0000F4040000}"/>
    <cellStyle name="標準 4 2 2 3 7 2" xfId="1028" xr:uid="{00000000-0005-0000-0000-0000F5040000}"/>
    <cellStyle name="標準 4 2 2 3 7 2 2" xfId="1029" xr:uid="{00000000-0005-0000-0000-0000F6040000}"/>
    <cellStyle name="標準 4 2 2 3 7 2 2 2" xfId="1030" xr:uid="{00000000-0005-0000-0000-0000F7040000}"/>
    <cellStyle name="標準 4 2 2 3 7 2 3" xfId="1031" xr:uid="{00000000-0005-0000-0000-0000F8040000}"/>
    <cellStyle name="標準 4 2 2 3 7 3" xfId="1032" xr:uid="{00000000-0005-0000-0000-0000F9040000}"/>
    <cellStyle name="標準 4 2 2 3 7 3 2" xfId="1033" xr:uid="{00000000-0005-0000-0000-0000FA040000}"/>
    <cellStyle name="標準 4 2 2 3 7 4" xfId="1034" xr:uid="{00000000-0005-0000-0000-0000FB040000}"/>
    <cellStyle name="標準 4 2 2 3 8" xfId="1035" xr:uid="{00000000-0005-0000-0000-0000FC040000}"/>
    <cellStyle name="標準 4 2 2 3 8 2" xfId="1036" xr:uid="{00000000-0005-0000-0000-0000FD040000}"/>
    <cellStyle name="標準 4 2 2 3 8 2 2" xfId="1037" xr:uid="{00000000-0005-0000-0000-0000FE040000}"/>
    <cellStyle name="標準 4 2 2 3 8 2 2 2" xfId="1038" xr:uid="{00000000-0005-0000-0000-0000FF040000}"/>
    <cellStyle name="標準 4 2 2 3 8 2 3" xfId="1039" xr:uid="{00000000-0005-0000-0000-000000050000}"/>
    <cellStyle name="標準 4 2 2 3 8 3" xfId="1040" xr:uid="{00000000-0005-0000-0000-000001050000}"/>
    <cellStyle name="標準 4 2 2 3 8 3 2" xfId="1041" xr:uid="{00000000-0005-0000-0000-000002050000}"/>
    <cellStyle name="標準 4 2 2 3 8 4" xfId="1042" xr:uid="{00000000-0005-0000-0000-000003050000}"/>
    <cellStyle name="標準 4 2 2 3 9" xfId="1043" xr:uid="{00000000-0005-0000-0000-000004050000}"/>
    <cellStyle name="標準 4 2 2 3 9 2" xfId="1044" xr:uid="{00000000-0005-0000-0000-000005050000}"/>
    <cellStyle name="標準 4 2 2 3 9 2 2" xfId="1045" xr:uid="{00000000-0005-0000-0000-000006050000}"/>
    <cellStyle name="標準 4 2 2 3 9 3" xfId="1046" xr:uid="{00000000-0005-0000-0000-000007050000}"/>
    <cellStyle name="標準 4 2 2 4" xfId="1047" xr:uid="{00000000-0005-0000-0000-000008050000}"/>
    <cellStyle name="標準 4 2 2 4 2" xfId="1048" xr:uid="{00000000-0005-0000-0000-000009050000}"/>
    <cellStyle name="標準 4 2 2 4 2 2" xfId="1049" xr:uid="{00000000-0005-0000-0000-00000A050000}"/>
    <cellStyle name="標準 4 2 2 4 2 2 2" xfId="1050" xr:uid="{00000000-0005-0000-0000-00000B050000}"/>
    <cellStyle name="標準 4 2 2 4 2 2 2 2" xfId="1051" xr:uid="{00000000-0005-0000-0000-00000C050000}"/>
    <cellStyle name="標準 4 2 2 4 2 2 2 2 2" xfId="1052" xr:uid="{00000000-0005-0000-0000-00000D050000}"/>
    <cellStyle name="標準 4 2 2 4 2 2 2 2 2 2" xfId="1053" xr:uid="{00000000-0005-0000-0000-00000E050000}"/>
    <cellStyle name="標準 4 2 2 4 2 2 2 2 3" xfId="1054" xr:uid="{00000000-0005-0000-0000-00000F050000}"/>
    <cellStyle name="標準 4 2 2 4 2 2 2 3" xfId="1055" xr:uid="{00000000-0005-0000-0000-000010050000}"/>
    <cellStyle name="標準 4 2 2 4 2 2 2 3 2" xfId="1056" xr:uid="{00000000-0005-0000-0000-000011050000}"/>
    <cellStyle name="標準 4 2 2 4 2 2 2 4" xfId="1057" xr:uid="{00000000-0005-0000-0000-000012050000}"/>
    <cellStyle name="標準 4 2 2 4 2 2 3" xfId="1058" xr:uid="{00000000-0005-0000-0000-000013050000}"/>
    <cellStyle name="標準 4 2 2 4 2 2 3 2" xfId="1059" xr:uid="{00000000-0005-0000-0000-000014050000}"/>
    <cellStyle name="標準 4 2 2 4 2 2 3 2 2" xfId="1060" xr:uid="{00000000-0005-0000-0000-000015050000}"/>
    <cellStyle name="標準 4 2 2 4 2 2 3 2 2 2" xfId="1061" xr:uid="{00000000-0005-0000-0000-000016050000}"/>
    <cellStyle name="標準 4 2 2 4 2 2 3 2 3" xfId="1062" xr:uid="{00000000-0005-0000-0000-000017050000}"/>
    <cellStyle name="標準 4 2 2 4 2 2 3 3" xfId="1063" xr:uid="{00000000-0005-0000-0000-000018050000}"/>
    <cellStyle name="標準 4 2 2 4 2 2 3 3 2" xfId="1064" xr:uid="{00000000-0005-0000-0000-000019050000}"/>
    <cellStyle name="標準 4 2 2 4 2 2 3 4" xfId="1065" xr:uid="{00000000-0005-0000-0000-00001A050000}"/>
    <cellStyle name="標準 4 2 2 4 2 2 4" xfId="1066" xr:uid="{00000000-0005-0000-0000-00001B050000}"/>
    <cellStyle name="標準 4 2 2 4 2 2 4 2" xfId="1067" xr:uid="{00000000-0005-0000-0000-00001C050000}"/>
    <cellStyle name="標準 4 2 2 4 2 2 4 2 2" xfId="1068" xr:uid="{00000000-0005-0000-0000-00001D050000}"/>
    <cellStyle name="標準 4 2 2 4 2 2 4 3" xfId="1069" xr:uid="{00000000-0005-0000-0000-00001E050000}"/>
    <cellStyle name="標準 4 2 2 4 2 2 5" xfId="1070" xr:uid="{00000000-0005-0000-0000-00001F050000}"/>
    <cellStyle name="標準 4 2 2 4 2 2 5 2" xfId="1071" xr:uid="{00000000-0005-0000-0000-000020050000}"/>
    <cellStyle name="標準 4 2 2 4 2 2 6" xfId="1072" xr:uid="{00000000-0005-0000-0000-000021050000}"/>
    <cellStyle name="標準 4 2 2 4 2 3" xfId="1073" xr:uid="{00000000-0005-0000-0000-000022050000}"/>
    <cellStyle name="標準 4 2 2 4 2 3 2" xfId="1074" xr:uid="{00000000-0005-0000-0000-000023050000}"/>
    <cellStyle name="標準 4 2 2 4 2 3 2 2" xfId="1075" xr:uid="{00000000-0005-0000-0000-000024050000}"/>
    <cellStyle name="標準 4 2 2 4 2 3 2 2 2" xfId="1076" xr:uid="{00000000-0005-0000-0000-000025050000}"/>
    <cellStyle name="標準 4 2 2 4 2 3 2 3" xfId="1077" xr:uid="{00000000-0005-0000-0000-000026050000}"/>
    <cellStyle name="標準 4 2 2 4 2 3 3" xfId="1078" xr:uid="{00000000-0005-0000-0000-000027050000}"/>
    <cellStyle name="標準 4 2 2 4 2 3 3 2" xfId="1079" xr:uid="{00000000-0005-0000-0000-000028050000}"/>
    <cellStyle name="標準 4 2 2 4 2 3 4" xfId="1080" xr:uid="{00000000-0005-0000-0000-000029050000}"/>
    <cellStyle name="標準 4 2 2 4 2 4" xfId="1081" xr:uid="{00000000-0005-0000-0000-00002A050000}"/>
    <cellStyle name="標準 4 2 2 4 2 4 2" xfId="1082" xr:uid="{00000000-0005-0000-0000-00002B050000}"/>
    <cellStyle name="標準 4 2 2 4 2 4 2 2" xfId="1083" xr:uid="{00000000-0005-0000-0000-00002C050000}"/>
    <cellStyle name="標準 4 2 2 4 2 4 2 2 2" xfId="1084" xr:uid="{00000000-0005-0000-0000-00002D050000}"/>
    <cellStyle name="標準 4 2 2 4 2 4 2 3" xfId="1085" xr:uid="{00000000-0005-0000-0000-00002E050000}"/>
    <cellStyle name="標準 4 2 2 4 2 4 3" xfId="1086" xr:uid="{00000000-0005-0000-0000-00002F050000}"/>
    <cellStyle name="標準 4 2 2 4 2 4 3 2" xfId="1087" xr:uid="{00000000-0005-0000-0000-000030050000}"/>
    <cellStyle name="標準 4 2 2 4 2 4 4" xfId="1088" xr:uid="{00000000-0005-0000-0000-000031050000}"/>
    <cellStyle name="標準 4 2 2 4 2 5" xfId="1089" xr:uid="{00000000-0005-0000-0000-000032050000}"/>
    <cellStyle name="標準 4 2 2 4 2 5 2" xfId="1090" xr:uid="{00000000-0005-0000-0000-000033050000}"/>
    <cellStyle name="標準 4 2 2 4 2 5 2 2" xfId="1091" xr:uid="{00000000-0005-0000-0000-000034050000}"/>
    <cellStyle name="標準 4 2 2 4 2 5 3" xfId="1092" xr:uid="{00000000-0005-0000-0000-000035050000}"/>
    <cellStyle name="標準 4 2 2 4 2 6" xfId="1093" xr:uid="{00000000-0005-0000-0000-000036050000}"/>
    <cellStyle name="標準 4 2 2 4 2 6 2" xfId="1094" xr:uid="{00000000-0005-0000-0000-000037050000}"/>
    <cellStyle name="標準 4 2 2 4 3" xfId="1095" xr:uid="{00000000-0005-0000-0000-000038050000}"/>
    <cellStyle name="標準 4 2 2 4 3 2" xfId="1096" xr:uid="{00000000-0005-0000-0000-000039050000}"/>
    <cellStyle name="標準 4 2 2 4 3 2 2" xfId="1097" xr:uid="{00000000-0005-0000-0000-00003A050000}"/>
    <cellStyle name="標準 4 2 2 4 3 2 2 2" xfId="1098" xr:uid="{00000000-0005-0000-0000-00003B050000}"/>
    <cellStyle name="標準 4 2 2 4 3 2 2 2 2" xfId="1099" xr:uid="{00000000-0005-0000-0000-00003C050000}"/>
    <cellStyle name="標準 4 2 2 4 3 2 2 2 2 2" xfId="1100" xr:uid="{00000000-0005-0000-0000-00003D050000}"/>
    <cellStyle name="標準 4 2 2 4 3 2 2 2 3" xfId="1101" xr:uid="{00000000-0005-0000-0000-00003E050000}"/>
    <cellStyle name="標準 4 2 2 4 3 2 2 3" xfId="1102" xr:uid="{00000000-0005-0000-0000-00003F050000}"/>
    <cellStyle name="標準 4 2 2 4 3 2 2 3 2" xfId="1103" xr:uid="{00000000-0005-0000-0000-000040050000}"/>
    <cellStyle name="標準 4 2 2 4 3 2 2 4" xfId="1104" xr:uid="{00000000-0005-0000-0000-000041050000}"/>
    <cellStyle name="標準 4 2 2 4 3 2 3" xfId="1105" xr:uid="{00000000-0005-0000-0000-000042050000}"/>
    <cellStyle name="標準 4 2 2 4 3 2 3 2" xfId="1106" xr:uid="{00000000-0005-0000-0000-000043050000}"/>
    <cellStyle name="標準 4 2 2 4 3 2 3 2 2" xfId="1107" xr:uid="{00000000-0005-0000-0000-000044050000}"/>
    <cellStyle name="標準 4 2 2 4 3 2 3 2 2 2" xfId="1108" xr:uid="{00000000-0005-0000-0000-000045050000}"/>
    <cellStyle name="標準 4 2 2 4 3 2 3 2 3" xfId="1109" xr:uid="{00000000-0005-0000-0000-000046050000}"/>
    <cellStyle name="標準 4 2 2 4 3 2 3 3" xfId="1110" xr:uid="{00000000-0005-0000-0000-000047050000}"/>
    <cellStyle name="標準 4 2 2 4 3 2 3 3 2" xfId="1111" xr:uid="{00000000-0005-0000-0000-000048050000}"/>
    <cellStyle name="標準 4 2 2 4 3 2 3 4" xfId="1112" xr:uid="{00000000-0005-0000-0000-000049050000}"/>
    <cellStyle name="標準 4 2 2 4 3 2 4" xfId="1113" xr:uid="{00000000-0005-0000-0000-00004A050000}"/>
    <cellStyle name="標準 4 2 2 4 3 2 4 2" xfId="1114" xr:uid="{00000000-0005-0000-0000-00004B050000}"/>
    <cellStyle name="標準 4 2 2 4 3 2 4 2 2" xfId="1115" xr:uid="{00000000-0005-0000-0000-00004C050000}"/>
    <cellStyle name="標準 4 2 2 4 3 2 4 3" xfId="1116" xr:uid="{00000000-0005-0000-0000-00004D050000}"/>
    <cellStyle name="標準 4 2 2 4 3 2 5" xfId="1117" xr:uid="{00000000-0005-0000-0000-00004E050000}"/>
    <cellStyle name="標準 4 2 2 4 3 2 5 2" xfId="1118" xr:uid="{00000000-0005-0000-0000-00004F050000}"/>
    <cellStyle name="標準 4 2 2 4 3 2 6" xfId="1119" xr:uid="{00000000-0005-0000-0000-000050050000}"/>
    <cellStyle name="標準 4 2 2 4 3 3" xfId="1120" xr:uid="{00000000-0005-0000-0000-000051050000}"/>
    <cellStyle name="標準 4 2 2 4 3 3 2" xfId="1121" xr:uid="{00000000-0005-0000-0000-000052050000}"/>
    <cellStyle name="標準 4 2 2 4 3 3 2 2" xfId="1122" xr:uid="{00000000-0005-0000-0000-000053050000}"/>
    <cellStyle name="標準 4 2 2 4 3 3 2 2 2" xfId="1123" xr:uid="{00000000-0005-0000-0000-000054050000}"/>
    <cellStyle name="標準 4 2 2 4 3 3 2 3" xfId="1124" xr:uid="{00000000-0005-0000-0000-000055050000}"/>
    <cellStyle name="標準 4 2 2 4 3 3 3" xfId="1125" xr:uid="{00000000-0005-0000-0000-000056050000}"/>
    <cellStyle name="標準 4 2 2 4 3 3 3 2" xfId="1126" xr:uid="{00000000-0005-0000-0000-000057050000}"/>
    <cellStyle name="標準 4 2 2 4 3 3 4" xfId="1127" xr:uid="{00000000-0005-0000-0000-000058050000}"/>
    <cellStyle name="標準 4 2 2 4 3 4" xfId="1128" xr:uid="{00000000-0005-0000-0000-000059050000}"/>
    <cellStyle name="標準 4 2 2 4 3 4 2" xfId="1129" xr:uid="{00000000-0005-0000-0000-00005A050000}"/>
    <cellStyle name="標準 4 2 2 4 3 4 2 2" xfId="1130" xr:uid="{00000000-0005-0000-0000-00005B050000}"/>
    <cellStyle name="標準 4 2 2 4 3 4 2 2 2" xfId="1131" xr:uid="{00000000-0005-0000-0000-00005C050000}"/>
    <cellStyle name="標準 4 2 2 4 3 4 2 3" xfId="1132" xr:uid="{00000000-0005-0000-0000-00005D050000}"/>
    <cellStyle name="標準 4 2 2 4 3 4 3" xfId="1133" xr:uid="{00000000-0005-0000-0000-00005E050000}"/>
    <cellStyle name="標準 4 2 2 4 3 4 3 2" xfId="1134" xr:uid="{00000000-0005-0000-0000-00005F050000}"/>
    <cellStyle name="標準 4 2 2 4 3 4 4" xfId="1135" xr:uid="{00000000-0005-0000-0000-000060050000}"/>
    <cellStyle name="標準 4 2 2 4 3 5" xfId="1136" xr:uid="{00000000-0005-0000-0000-000061050000}"/>
    <cellStyle name="標準 4 2 2 4 3 5 2" xfId="1137" xr:uid="{00000000-0005-0000-0000-000062050000}"/>
    <cellStyle name="標準 4 2 2 4 3 5 2 2" xfId="1138" xr:uid="{00000000-0005-0000-0000-000063050000}"/>
    <cellStyle name="標準 4 2 2 4 3 5 3" xfId="1139" xr:uid="{00000000-0005-0000-0000-000064050000}"/>
    <cellStyle name="標準 4 2 2 4 3 6" xfId="1140" xr:uid="{00000000-0005-0000-0000-000065050000}"/>
    <cellStyle name="標準 4 2 2 4 3 6 2" xfId="1141" xr:uid="{00000000-0005-0000-0000-000066050000}"/>
    <cellStyle name="標準 4 2 2 4 4" xfId="1142" xr:uid="{00000000-0005-0000-0000-000067050000}"/>
    <cellStyle name="標準 4 2 2 4 4 2" xfId="1143" xr:uid="{00000000-0005-0000-0000-000068050000}"/>
    <cellStyle name="標準 4 2 2 4 4 2 2" xfId="1144" xr:uid="{00000000-0005-0000-0000-000069050000}"/>
    <cellStyle name="標準 4 2 2 4 4 2 2 2" xfId="1145" xr:uid="{00000000-0005-0000-0000-00006A050000}"/>
    <cellStyle name="標準 4 2 2 4 4 2 2 2 2" xfId="1146" xr:uid="{00000000-0005-0000-0000-00006B050000}"/>
    <cellStyle name="標準 4 2 2 4 4 2 2 3" xfId="1147" xr:uid="{00000000-0005-0000-0000-00006C050000}"/>
    <cellStyle name="標準 4 2 2 4 4 2 3" xfId="1148" xr:uid="{00000000-0005-0000-0000-00006D050000}"/>
    <cellStyle name="標準 4 2 2 4 4 2 3 2" xfId="1149" xr:uid="{00000000-0005-0000-0000-00006E050000}"/>
    <cellStyle name="標準 4 2 2 4 4 2 4" xfId="1150" xr:uid="{00000000-0005-0000-0000-00006F050000}"/>
    <cellStyle name="標準 4 2 2 4 4 3" xfId="1151" xr:uid="{00000000-0005-0000-0000-000070050000}"/>
    <cellStyle name="標準 4 2 2 4 4 3 2" xfId="1152" xr:uid="{00000000-0005-0000-0000-000071050000}"/>
    <cellStyle name="標準 4 2 2 4 4 3 2 2" xfId="1153" xr:uid="{00000000-0005-0000-0000-000072050000}"/>
    <cellStyle name="標準 4 2 2 4 4 3 2 2 2" xfId="1154" xr:uid="{00000000-0005-0000-0000-000073050000}"/>
    <cellStyle name="標準 4 2 2 4 4 3 2 3" xfId="1155" xr:uid="{00000000-0005-0000-0000-000074050000}"/>
    <cellStyle name="標準 4 2 2 4 4 3 3" xfId="1156" xr:uid="{00000000-0005-0000-0000-000075050000}"/>
    <cellStyle name="標準 4 2 2 4 4 3 3 2" xfId="1157" xr:uid="{00000000-0005-0000-0000-000076050000}"/>
    <cellStyle name="標準 4 2 2 4 4 3 4" xfId="1158" xr:uid="{00000000-0005-0000-0000-000077050000}"/>
    <cellStyle name="標準 4 2 2 4 4 4" xfId="1159" xr:uid="{00000000-0005-0000-0000-000078050000}"/>
    <cellStyle name="標準 4 2 2 4 4 4 2" xfId="1160" xr:uid="{00000000-0005-0000-0000-000079050000}"/>
    <cellStyle name="標準 4 2 2 4 4 4 2 2" xfId="1161" xr:uid="{00000000-0005-0000-0000-00007A050000}"/>
    <cellStyle name="標準 4 2 2 4 4 4 3" xfId="1162" xr:uid="{00000000-0005-0000-0000-00007B050000}"/>
    <cellStyle name="標準 4 2 2 4 4 5" xfId="1163" xr:uid="{00000000-0005-0000-0000-00007C050000}"/>
    <cellStyle name="標準 4 2 2 4 4 5 2" xfId="1164" xr:uid="{00000000-0005-0000-0000-00007D050000}"/>
    <cellStyle name="標準 4 2 2 4 4 6" xfId="1165" xr:uid="{00000000-0005-0000-0000-00007E050000}"/>
    <cellStyle name="標準 4 2 2 4 5" xfId="1166" xr:uid="{00000000-0005-0000-0000-00007F050000}"/>
    <cellStyle name="標準 4 2 2 4 5 2" xfId="1167" xr:uid="{00000000-0005-0000-0000-000080050000}"/>
    <cellStyle name="標準 4 2 2 4 5 2 2" xfId="1168" xr:uid="{00000000-0005-0000-0000-000081050000}"/>
    <cellStyle name="標準 4 2 2 4 5 2 2 2" xfId="1169" xr:uid="{00000000-0005-0000-0000-000082050000}"/>
    <cellStyle name="標準 4 2 2 4 5 2 3" xfId="1170" xr:uid="{00000000-0005-0000-0000-000083050000}"/>
    <cellStyle name="標準 4 2 2 4 5 3" xfId="1171" xr:uid="{00000000-0005-0000-0000-000084050000}"/>
    <cellStyle name="標準 4 2 2 4 5 3 2" xfId="1172" xr:uid="{00000000-0005-0000-0000-000085050000}"/>
    <cellStyle name="標準 4 2 2 4 5 4" xfId="1173" xr:uid="{00000000-0005-0000-0000-000086050000}"/>
    <cellStyle name="標準 4 2 2 4 6" xfId="1174" xr:uid="{00000000-0005-0000-0000-000087050000}"/>
    <cellStyle name="標準 4 2 2 4 6 2" xfId="1175" xr:uid="{00000000-0005-0000-0000-000088050000}"/>
    <cellStyle name="標準 4 2 2 4 6 2 2" xfId="1176" xr:uid="{00000000-0005-0000-0000-000089050000}"/>
    <cellStyle name="標準 4 2 2 4 6 2 2 2" xfId="1177" xr:uid="{00000000-0005-0000-0000-00008A050000}"/>
    <cellStyle name="標準 4 2 2 4 6 2 3" xfId="1178" xr:uid="{00000000-0005-0000-0000-00008B050000}"/>
    <cellStyle name="標準 4 2 2 4 6 3" xfId="1179" xr:uid="{00000000-0005-0000-0000-00008C050000}"/>
    <cellStyle name="標準 4 2 2 4 6 3 2" xfId="1180" xr:uid="{00000000-0005-0000-0000-00008D050000}"/>
    <cellStyle name="標準 4 2 2 4 6 4" xfId="1181" xr:uid="{00000000-0005-0000-0000-00008E050000}"/>
    <cellStyle name="標準 4 2 2 4 7" xfId="1182" xr:uid="{00000000-0005-0000-0000-00008F050000}"/>
    <cellStyle name="標準 4 2 2 4 7 2" xfId="1183" xr:uid="{00000000-0005-0000-0000-000090050000}"/>
    <cellStyle name="標準 4 2 2 4 7 2 2" xfId="1184" xr:uid="{00000000-0005-0000-0000-000091050000}"/>
    <cellStyle name="標準 4 2 2 4 7 3" xfId="1185" xr:uid="{00000000-0005-0000-0000-000092050000}"/>
    <cellStyle name="標準 4 2 2 4 8" xfId="1186" xr:uid="{00000000-0005-0000-0000-000093050000}"/>
    <cellStyle name="標準 4 2 2 4 8 2" xfId="1187" xr:uid="{00000000-0005-0000-0000-000094050000}"/>
    <cellStyle name="標準 4 2 2 5" xfId="1188" xr:uid="{00000000-0005-0000-0000-000095050000}"/>
    <cellStyle name="標準 4 2 2 5 2" xfId="1189" xr:uid="{00000000-0005-0000-0000-000096050000}"/>
    <cellStyle name="標準 4 2 2 5 2 2" xfId="1190" xr:uid="{00000000-0005-0000-0000-000097050000}"/>
    <cellStyle name="標準 4 2 2 5 2 2 2" xfId="1191" xr:uid="{00000000-0005-0000-0000-000098050000}"/>
    <cellStyle name="標準 4 2 2 5 2 2 2 2" xfId="1192" xr:uid="{00000000-0005-0000-0000-000099050000}"/>
    <cellStyle name="標準 4 2 2 5 2 2 2 2 2" xfId="1193" xr:uid="{00000000-0005-0000-0000-00009A050000}"/>
    <cellStyle name="標準 4 2 2 5 2 2 2 2 2 2" xfId="1194" xr:uid="{00000000-0005-0000-0000-00009B050000}"/>
    <cellStyle name="標準 4 2 2 5 2 2 2 2 3" xfId="1195" xr:uid="{00000000-0005-0000-0000-00009C050000}"/>
    <cellStyle name="標準 4 2 2 5 2 2 2 3" xfId="1196" xr:uid="{00000000-0005-0000-0000-00009D050000}"/>
    <cellStyle name="標準 4 2 2 5 2 2 2 3 2" xfId="1197" xr:uid="{00000000-0005-0000-0000-00009E050000}"/>
    <cellStyle name="標準 4 2 2 5 2 2 2 4" xfId="1198" xr:uid="{00000000-0005-0000-0000-00009F050000}"/>
    <cellStyle name="標準 4 2 2 5 2 2 3" xfId="1199" xr:uid="{00000000-0005-0000-0000-0000A0050000}"/>
    <cellStyle name="標準 4 2 2 5 2 2 3 2" xfId="1200" xr:uid="{00000000-0005-0000-0000-0000A1050000}"/>
    <cellStyle name="標準 4 2 2 5 2 2 3 2 2" xfId="1201" xr:uid="{00000000-0005-0000-0000-0000A2050000}"/>
    <cellStyle name="標準 4 2 2 5 2 2 3 2 2 2" xfId="1202" xr:uid="{00000000-0005-0000-0000-0000A3050000}"/>
    <cellStyle name="標準 4 2 2 5 2 2 3 2 3" xfId="1203" xr:uid="{00000000-0005-0000-0000-0000A4050000}"/>
    <cellStyle name="標準 4 2 2 5 2 2 3 3" xfId="1204" xr:uid="{00000000-0005-0000-0000-0000A5050000}"/>
    <cellStyle name="標準 4 2 2 5 2 2 3 3 2" xfId="1205" xr:uid="{00000000-0005-0000-0000-0000A6050000}"/>
    <cellStyle name="標準 4 2 2 5 2 2 3 4" xfId="1206" xr:uid="{00000000-0005-0000-0000-0000A7050000}"/>
    <cellStyle name="標準 4 2 2 5 2 2 4" xfId="1207" xr:uid="{00000000-0005-0000-0000-0000A8050000}"/>
    <cellStyle name="標準 4 2 2 5 2 2 4 2" xfId="1208" xr:uid="{00000000-0005-0000-0000-0000A9050000}"/>
    <cellStyle name="標準 4 2 2 5 2 2 4 2 2" xfId="1209" xr:uid="{00000000-0005-0000-0000-0000AA050000}"/>
    <cellStyle name="標準 4 2 2 5 2 2 4 3" xfId="1210" xr:uid="{00000000-0005-0000-0000-0000AB050000}"/>
    <cellStyle name="標準 4 2 2 5 2 2 5" xfId="1211" xr:uid="{00000000-0005-0000-0000-0000AC050000}"/>
    <cellStyle name="標準 4 2 2 5 2 2 5 2" xfId="1212" xr:uid="{00000000-0005-0000-0000-0000AD050000}"/>
    <cellStyle name="標準 4 2 2 5 2 2 6" xfId="1213" xr:uid="{00000000-0005-0000-0000-0000AE050000}"/>
    <cellStyle name="標準 4 2 2 5 2 3" xfId="1214" xr:uid="{00000000-0005-0000-0000-0000AF050000}"/>
    <cellStyle name="標準 4 2 2 5 2 3 2" xfId="1215" xr:uid="{00000000-0005-0000-0000-0000B0050000}"/>
    <cellStyle name="標準 4 2 2 5 2 3 2 2" xfId="1216" xr:uid="{00000000-0005-0000-0000-0000B1050000}"/>
    <cellStyle name="標準 4 2 2 5 2 3 2 2 2" xfId="1217" xr:uid="{00000000-0005-0000-0000-0000B2050000}"/>
    <cellStyle name="標準 4 2 2 5 2 3 2 3" xfId="1218" xr:uid="{00000000-0005-0000-0000-0000B3050000}"/>
    <cellStyle name="標準 4 2 2 5 2 3 3" xfId="1219" xr:uid="{00000000-0005-0000-0000-0000B4050000}"/>
    <cellStyle name="標準 4 2 2 5 2 3 3 2" xfId="1220" xr:uid="{00000000-0005-0000-0000-0000B5050000}"/>
    <cellStyle name="標準 4 2 2 5 2 3 4" xfId="1221" xr:uid="{00000000-0005-0000-0000-0000B6050000}"/>
    <cellStyle name="標準 4 2 2 5 2 4" xfId="1222" xr:uid="{00000000-0005-0000-0000-0000B7050000}"/>
    <cellStyle name="標準 4 2 2 5 2 4 2" xfId="1223" xr:uid="{00000000-0005-0000-0000-0000B8050000}"/>
    <cellStyle name="標準 4 2 2 5 2 4 2 2" xfId="1224" xr:uid="{00000000-0005-0000-0000-0000B9050000}"/>
    <cellStyle name="標準 4 2 2 5 2 4 2 2 2" xfId="1225" xr:uid="{00000000-0005-0000-0000-0000BA050000}"/>
    <cellStyle name="標準 4 2 2 5 2 4 2 3" xfId="1226" xr:uid="{00000000-0005-0000-0000-0000BB050000}"/>
    <cellStyle name="標準 4 2 2 5 2 4 3" xfId="1227" xr:uid="{00000000-0005-0000-0000-0000BC050000}"/>
    <cellStyle name="標準 4 2 2 5 2 4 3 2" xfId="1228" xr:uid="{00000000-0005-0000-0000-0000BD050000}"/>
    <cellStyle name="標準 4 2 2 5 2 4 4" xfId="1229" xr:uid="{00000000-0005-0000-0000-0000BE050000}"/>
    <cellStyle name="標準 4 2 2 5 2 5" xfId="1230" xr:uid="{00000000-0005-0000-0000-0000BF050000}"/>
    <cellStyle name="標準 4 2 2 5 2 5 2" xfId="1231" xr:uid="{00000000-0005-0000-0000-0000C0050000}"/>
    <cellStyle name="標準 4 2 2 5 2 5 2 2" xfId="1232" xr:uid="{00000000-0005-0000-0000-0000C1050000}"/>
    <cellStyle name="標準 4 2 2 5 2 5 3" xfId="1233" xr:uid="{00000000-0005-0000-0000-0000C2050000}"/>
    <cellStyle name="標準 4 2 2 5 2 6" xfId="1234" xr:uid="{00000000-0005-0000-0000-0000C3050000}"/>
    <cellStyle name="標準 4 2 2 5 2 6 2" xfId="1235" xr:uid="{00000000-0005-0000-0000-0000C4050000}"/>
    <cellStyle name="標準 4 2 2 5 3" xfId="1236" xr:uid="{00000000-0005-0000-0000-0000C5050000}"/>
    <cellStyle name="標準 4 2 2 5 3 2" xfId="1237" xr:uid="{00000000-0005-0000-0000-0000C6050000}"/>
    <cellStyle name="標準 4 2 2 5 3 2 2" xfId="1238" xr:uid="{00000000-0005-0000-0000-0000C7050000}"/>
    <cellStyle name="標準 4 2 2 5 3 2 2 2" xfId="1239" xr:uid="{00000000-0005-0000-0000-0000C8050000}"/>
    <cellStyle name="標準 4 2 2 5 3 2 2 2 2" xfId="1240" xr:uid="{00000000-0005-0000-0000-0000C9050000}"/>
    <cellStyle name="標準 4 2 2 5 3 2 2 2 2 2" xfId="1241" xr:uid="{00000000-0005-0000-0000-0000CA050000}"/>
    <cellStyle name="標準 4 2 2 5 3 2 2 2 3" xfId="1242" xr:uid="{00000000-0005-0000-0000-0000CB050000}"/>
    <cellStyle name="標準 4 2 2 5 3 2 2 3" xfId="1243" xr:uid="{00000000-0005-0000-0000-0000CC050000}"/>
    <cellStyle name="標準 4 2 2 5 3 2 2 3 2" xfId="1244" xr:uid="{00000000-0005-0000-0000-0000CD050000}"/>
    <cellStyle name="標準 4 2 2 5 3 2 2 4" xfId="1245" xr:uid="{00000000-0005-0000-0000-0000CE050000}"/>
    <cellStyle name="標準 4 2 2 5 3 2 3" xfId="1246" xr:uid="{00000000-0005-0000-0000-0000CF050000}"/>
    <cellStyle name="標準 4 2 2 5 3 2 3 2" xfId="1247" xr:uid="{00000000-0005-0000-0000-0000D0050000}"/>
    <cellStyle name="標準 4 2 2 5 3 2 3 2 2" xfId="1248" xr:uid="{00000000-0005-0000-0000-0000D1050000}"/>
    <cellStyle name="標準 4 2 2 5 3 2 3 2 2 2" xfId="1249" xr:uid="{00000000-0005-0000-0000-0000D2050000}"/>
    <cellStyle name="標準 4 2 2 5 3 2 3 2 3" xfId="1250" xr:uid="{00000000-0005-0000-0000-0000D3050000}"/>
    <cellStyle name="標準 4 2 2 5 3 2 3 3" xfId="1251" xr:uid="{00000000-0005-0000-0000-0000D4050000}"/>
    <cellStyle name="標準 4 2 2 5 3 2 3 3 2" xfId="1252" xr:uid="{00000000-0005-0000-0000-0000D5050000}"/>
    <cellStyle name="標準 4 2 2 5 3 2 3 4" xfId="1253" xr:uid="{00000000-0005-0000-0000-0000D6050000}"/>
    <cellStyle name="標準 4 2 2 5 3 2 4" xfId="1254" xr:uid="{00000000-0005-0000-0000-0000D7050000}"/>
    <cellStyle name="標準 4 2 2 5 3 2 4 2" xfId="1255" xr:uid="{00000000-0005-0000-0000-0000D8050000}"/>
    <cellStyle name="標準 4 2 2 5 3 2 4 2 2" xfId="1256" xr:uid="{00000000-0005-0000-0000-0000D9050000}"/>
    <cellStyle name="標準 4 2 2 5 3 2 4 3" xfId="1257" xr:uid="{00000000-0005-0000-0000-0000DA050000}"/>
    <cellStyle name="標準 4 2 2 5 3 2 5" xfId="1258" xr:uid="{00000000-0005-0000-0000-0000DB050000}"/>
    <cellStyle name="標準 4 2 2 5 3 2 5 2" xfId="1259" xr:uid="{00000000-0005-0000-0000-0000DC050000}"/>
    <cellStyle name="標準 4 2 2 5 3 2 6" xfId="1260" xr:uid="{00000000-0005-0000-0000-0000DD050000}"/>
    <cellStyle name="標準 4 2 2 5 3 3" xfId="1261" xr:uid="{00000000-0005-0000-0000-0000DE050000}"/>
    <cellStyle name="標準 4 2 2 5 3 3 2" xfId="1262" xr:uid="{00000000-0005-0000-0000-0000DF050000}"/>
    <cellStyle name="標準 4 2 2 5 3 3 2 2" xfId="1263" xr:uid="{00000000-0005-0000-0000-0000E0050000}"/>
    <cellStyle name="標準 4 2 2 5 3 3 2 2 2" xfId="1264" xr:uid="{00000000-0005-0000-0000-0000E1050000}"/>
    <cellStyle name="標準 4 2 2 5 3 3 2 3" xfId="1265" xr:uid="{00000000-0005-0000-0000-0000E2050000}"/>
    <cellStyle name="標準 4 2 2 5 3 3 3" xfId="1266" xr:uid="{00000000-0005-0000-0000-0000E3050000}"/>
    <cellStyle name="標準 4 2 2 5 3 3 3 2" xfId="1267" xr:uid="{00000000-0005-0000-0000-0000E4050000}"/>
    <cellStyle name="標準 4 2 2 5 3 3 4" xfId="1268" xr:uid="{00000000-0005-0000-0000-0000E5050000}"/>
    <cellStyle name="標準 4 2 2 5 3 4" xfId="1269" xr:uid="{00000000-0005-0000-0000-0000E6050000}"/>
    <cellStyle name="標準 4 2 2 5 3 4 2" xfId="1270" xr:uid="{00000000-0005-0000-0000-0000E7050000}"/>
    <cellStyle name="標準 4 2 2 5 3 4 2 2" xfId="1271" xr:uid="{00000000-0005-0000-0000-0000E8050000}"/>
    <cellStyle name="標準 4 2 2 5 3 4 2 2 2" xfId="1272" xr:uid="{00000000-0005-0000-0000-0000E9050000}"/>
    <cellStyle name="標準 4 2 2 5 3 4 2 3" xfId="1273" xr:uid="{00000000-0005-0000-0000-0000EA050000}"/>
    <cellStyle name="標準 4 2 2 5 3 4 3" xfId="1274" xr:uid="{00000000-0005-0000-0000-0000EB050000}"/>
    <cellStyle name="標準 4 2 2 5 3 4 3 2" xfId="1275" xr:uid="{00000000-0005-0000-0000-0000EC050000}"/>
    <cellStyle name="標準 4 2 2 5 3 4 4" xfId="1276" xr:uid="{00000000-0005-0000-0000-0000ED050000}"/>
    <cellStyle name="標準 4 2 2 5 3 5" xfId="1277" xr:uid="{00000000-0005-0000-0000-0000EE050000}"/>
    <cellStyle name="標準 4 2 2 5 3 5 2" xfId="1278" xr:uid="{00000000-0005-0000-0000-0000EF050000}"/>
    <cellStyle name="標準 4 2 2 5 3 5 2 2" xfId="1279" xr:uid="{00000000-0005-0000-0000-0000F0050000}"/>
    <cellStyle name="標準 4 2 2 5 3 5 3" xfId="1280" xr:uid="{00000000-0005-0000-0000-0000F1050000}"/>
    <cellStyle name="標準 4 2 2 5 3 6" xfId="1281" xr:uid="{00000000-0005-0000-0000-0000F2050000}"/>
    <cellStyle name="標準 4 2 2 5 3 6 2" xfId="1282" xr:uid="{00000000-0005-0000-0000-0000F3050000}"/>
    <cellStyle name="標準 4 2 2 5 4" xfId="1283" xr:uid="{00000000-0005-0000-0000-0000F4050000}"/>
    <cellStyle name="標準 4 2 2 5 4 2" xfId="1284" xr:uid="{00000000-0005-0000-0000-0000F5050000}"/>
    <cellStyle name="標準 4 2 2 5 4 2 2" xfId="1285" xr:uid="{00000000-0005-0000-0000-0000F6050000}"/>
    <cellStyle name="標準 4 2 2 5 4 2 2 2" xfId="1286" xr:uid="{00000000-0005-0000-0000-0000F7050000}"/>
    <cellStyle name="標準 4 2 2 5 4 2 2 2 2" xfId="1287" xr:uid="{00000000-0005-0000-0000-0000F8050000}"/>
    <cellStyle name="標準 4 2 2 5 4 2 2 3" xfId="1288" xr:uid="{00000000-0005-0000-0000-0000F9050000}"/>
    <cellStyle name="標準 4 2 2 5 4 2 3" xfId="1289" xr:uid="{00000000-0005-0000-0000-0000FA050000}"/>
    <cellStyle name="標準 4 2 2 5 4 2 3 2" xfId="1290" xr:uid="{00000000-0005-0000-0000-0000FB050000}"/>
    <cellStyle name="標準 4 2 2 5 4 2 4" xfId="1291" xr:uid="{00000000-0005-0000-0000-0000FC050000}"/>
    <cellStyle name="標準 4 2 2 5 4 3" xfId="1292" xr:uid="{00000000-0005-0000-0000-0000FD050000}"/>
    <cellStyle name="標準 4 2 2 5 4 3 2" xfId="1293" xr:uid="{00000000-0005-0000-0000-0000FE050000}"/>
    <cellStyle name="標準 4 2 2 5 4 3 2 2" xfId="1294" xr:uid="{00000000-0005-0000-0000-0000FF050000}"/>
    <cellStyle name="標準 4 2 2 5 4 3 2 2 2" xfId="1295" xr:uid="{00000000-0005-0000-0000-000000060000}"/>
    <cellStyle name="標準 4 2 2 5 4 3 2 3" xfId="1296" xr:uid="{00000000-0005-0000-0000-000001060000}"/>
    <cellStyle name="標準 4 2 2 5 4 3 3" xfId="1297" xr:uid="{00000000-0005-0000-0000-000002060000}"/>
    <cellStyle name="標準 4 2 2 5 4 3 3 2" xfId="1298" xr:uid="{00000000-0005-0000-0000-000003060000}"/>
    <cellStyle name="標準 4 2 2 5 4 3 4" xfId="1299" xr:uid="{00000000-0005-0000-0000-000004060000}"/>
    <cellStyle name="標準 4 2 2 5 4 4" xfId="1300" xr:uid="{00000000-0005-0000-0000-000005060000}"/>
    <cellStyle name="標準 4 2 2 5 4 4 2" xfId="1301" xr:uid="{00000000-0005-0000-0000-000006060000}"/>
    <cellStyle name="標準 4 2 2 5 4 4 2 2" xfId="1302" xr:uid="{00000000-0005-0000-0000-000007060000}"/>
    <cellStyle name="標準 4 2 2 5 4 4 3" xfId="1303" xr:uid="{00000000-0005-0000-0000-000008060000}"/>
    <cellStyle name="標準 4 2 2 5 4 5" xfId="1304" xr:uid="{00000000-0005-0000-0000-000009060000}"/>
    <cellStyle name="標準 4 2 2 5 4 5 2" xfId="1305" xr:uid="{00000000-0005-0000-0000-00000A060000}"/>
    <cellStyle name="標準 4 2 2 5 4 6" xfId="1306" xr:uid="{00000000-0005-0000-0000-00000B060000}"/>
    <cellStyle name="標準 4 2 2 5 5" xfId="1307" xr:uid="{00000000-0005-0000-0000-00000C060000}"/>
    <cellStyle name="標準 4 2 2 5 5 2" xfId="1308" xr:uid="{00000000-0005-0000-0000-00000D060000}"/>
    <cellStyle name="標準 4 2 2 5 5 2 2" xfId="1309" xr:uid="{00000000-0005-0000-0000-00000E060000}"/>
    <cellStyle name="標準 4 2 2 5 5 2 2 2" xfId="1310" xr:uid="{00000000-0005-0000-0000-00000F060000}"/>
    <cellStyle name="標準 4 2 2 5 5 2 3" xfId="1311" xr:uid="{00000000-0005-0000-0000-000010060000}"/>
    <cellStyle name="標準 4 2 2 5 5 3" xfId="1312" xr:uid="{00000000-0005-0000-0000-000011060000}"/>
    <cellStyle name="標準 4 2 2 5 5 3 2" xfId="1313" xr:uid="{00000000-0005-0000-0000-000012060000}"/>
    <cellStyle name="標準 4 2 2 5 5 4" xfId="1314" xr:uid="{00000000-0005-0000-0000-000013060000}"/>
    <cellStyle name="標準 4 2 2 5 6" xfId="1315" xr:uid="{00000000-0005-0000-0000-000014060000}"/>
    <cellStyle name="標準 4 2 2 5 6 2" xfId="1316" xr:uid="{00000000-0005-0000-0000-000015060000}"/>
    <cellStyle name="標準 4 2 2 5 6 2 2" xfId="1317" xr:uid="{00000000-0005-0000-0000-000016060000}"/>
    <cellStyle name="標準 4 2 2 5 6 2 2 2" xfId="1318" xr:uid="{00000000-0005-0000-0000-000017060000}"/>
    <cellStyle name="標準 4 2 2 5 6 2 3" xfId="1319" xr:uid="{00000000-0005-0000-0000-000018060000}"/>
    <cellStyle name="標準 4 2 2 5 6 3" xfId="1320" xr:uid="{00000000-0005-0000-0000-000019060000}"/>
    <cellStyle name="標準 4 2 2 5 6 3 2" xfId="1321" xr:uid="{00000000-0005-0000-0000-00001A060000}"/>
    <cellStyle name="標準 4 2 2 5 6 4" xfId="1322" xr:uid="{00000000-0005-0000-0000-00001B060000}"/>
    <cellStyle name="標準 4 2 2 5 7" xfId="1323" xr:uid="{00000000-0005-0000-0000-00001C060000}"/>
    <cellStyle name="標準 4 2 2 5 7 2" xfId="1324" xr:uid="{00000000-0005-0000-0000-00001D060000}"/>
    <cellStyle name="標準 4 2 2 5 7 2 2" xfId="1325" xr:uid="{00000000-0005-0000-0000-00001E060000}"/>
    <cellStyle name="標準 4 2 2 5 7 3" xfId="1326" xr:uid="{00000000-0005-0000-0000-00001F060000}"/>
    <cellStyle name="標準 4 2 2 5 8" xfId="1327" xr:uid="{00000000-0005-0000-0000-000020060000}"/>
    <cellStyle name="標準 4 2 2 5 8 2" xfId="1328" xr:uid="{00000000-0005-0000-0000-000021060000}"/>
    <cellStyle name="標準 4 2 2 6" xfId="1329" xr:uid="{00000000-0005-0000-0000-000022060000}"/>
    <cellStyle name="標準 4 2 2 6 2" xfId="1330" xr:uid="{00000000-0005-0000-0000-000023060000}"/>
    <cellStyle name="標準 4 2 2 6 2 2" xfId="1331" xr:uid="{00000000-0005-0000-0000-000024060000}"/>
    <cellStyle name="標準 4 2 2 6 2 2 2" xfId="1332" xr:uid="{00000000-0005-0000-0000-000025060000}"/>
    <cellStyle name="標準 4 2 2 6 2 2 2 2" xfId="1333" xr:uid="{00000000-0005-0000-0000-000026060000}"/>
    <cellStyle name="標準 4 2 2 6 2 2 2 2 2" xfId="1334" xr:uid="{00000000-0005-0000-0000-000027060000}"/>
    <cellStyle name="標準 4 2 2 6 2 2 2 3" xfId="1335" xr:uid="{00000000-0005-0000-0000-000028060000}"/>
    <cellStyle name="標準 4 2 2 6 2 2 3" xfId="1336" xr:uid="{00000000-0005-0000-0000-000029060000}"/>
    <cellStyle name="標準 4 2 2 6 2 2 3 2" xfId="1337" xr:uid="{00000000-0005-0000-0000-00002A060000}"/>
    <cellStyle name="標準 4 2 2 6 2 2 4" xfId="1338" xr:uid="{00000000-0005-0000-0000-00002B060000}"/>
    <cellStyle name="標準 4 2 2 6 2 3" xfId="1339" xr:uid="{00000000-0005-0000-0000-00002C060000}"/>
    <cellStyle name="標準 4 2 2 6 2 3 2" xfId="1340" xr:uid="{00000000-0005-0000-0000-00002D060000}"/>
    <cellStyle name="標準 4 2 2 6 2 3 2 2" xfId="1341" xr:uid="{00000000-0005-0000-0000-00002E060000}"/>
    <cellStyle name="標準 4 2 2 6 2 3 2 2 2" xfId="1342" xr:uid="{00000000-0005-0000-0000-00002F060000}"/>
    <cellStyle name="標準 4 2 2 6 2 3 2 3" xfId="1343" xr:uid="{00000000-0005-0000-0000-000030060000}"/>
    <cellStyle name="標準 4 2 2 6 2 3 3" xfId="1344" xr:uid="{00000000-0005-0000-0000-000031060000}"/>
    <cellStyle name="標準 4 2 2 6 2 3 3 2" xfId="1345" xr:uid="{00000000-0005-0000-0000-000032060000}"/>
    <cellStyle name="標準 4 2 2 6 2 3 4" xfId="1346" xr:uid="{00000000-0005-0000-0000-000033060000}"/>
    <cellStyle name="標準 4 2 2 6 2 4" xfId="1347" xr:uid="{00000000-0005-0000-0000-000034060000}"/>
    <cellStyle name="標準 4 2 2 6 2 4 2" xfId="1348" xr:uid="{00000000-0005-0000-0000-000035060000}"/>
    <cellStyle name="標準 4 2 2 6 2 4 2 2" xfId="1349" xr:uid="{00000000-0005-0000-0000-000036060000}"/>
    <cellStyle name="標準 4 2 2 6 2 4 3" xfId="1350" xr:uid="{00000000-0005-0000-0000-000037060000}"/>
    <cellStyle name="標準 4 2 2 6 2 5" xfId="1351" xr:uid="{00000000-0005-0000-0000-000038060000}"/>
    <cellStyle name="標準 4 2 2 6 2 5 2" xfId="1352" xr:uid="{00000000-0005-0000-0000-000039060000}"/>
    <cellStyle name="標準 4 2 2 6 2 6" xfId="1353" xr:uid="{00000000-0005-0000-0000-00003A060000}"/>
    <cellStyle name="標準 4 2 2 6 3" xfId="1354" xr:uid="{00000000-0005-0000-0000-00003B060000}"/>
    <cellStyle name="標準 4 2 2 6 3 2" xfId="1355" xr:uid="{00000000-0005-0000-0000-00003C060000}"/>
    <cellStyle name="標準 4 2 2 6 3 2 2" xfId="1356" xr:uid="{00000000-0005-0000-0000-00003D060000}"/>
    <cellStyle name="標準 4 2 2 6 3 2 2 2" xfId="1357" xr:uid="{00000000-0005-0000-0000-00003E060000}"/>
    <cellStyle name="標準 4 2 2 6 3 2 3" xfId="1358" xr:uid="{00000000-0005-0000-0000-00003F060000}"/>
    <cellStyle name="標準 4 2 2 6 3 3" xfId="1359" xr:uid="{00000000-0005-0000-0000-000040060000}"/>
    <cellStyle name="標準 4 2 2 6 3 3 2" xfId="1360" xr:uid="{00000000-0005-0000-0000-000041060000}"/>
    <cellStyle name="標準 4 2 2 6 3 4" xfId="1361" xr:uid="{00000000-0005-0000-0000-000042060000}"/>
    <cellStyle name="標準 4 2 2 6 4" xfId="1362" xr:uid="{00000000-0005-0000-0000-000043060000}"/>
    <cellStyle name="標準 4 2 2 6 4 2" xfId="1363" xr:uid="{00000000-0005-0000-0000-000044060000}"/>
    <cellStyle name="標準 4 2 2 6 4 2 2" xfId="1364" xr:uid="{00000000-0005-0000-0000-000045060000}"/>
    <cellStyle name="標準 4 2 2 6 4 2 2 2" xfId="1365" xr:uid="{00000000-0005-0000-0000-000046060000}"/>
    <cellStyle name="標準 4 2 2 6 4 2 3" xfId="1366" xr:uid="{00000000-0005-0000-0000-000047060000}"/>
    <cellStyle name="標準 4 2 2 6 4 3" xfId="1367" xr:uid="{00000000-0005-0000-0000-000048060000}"/>
    <cellStyle name="標準 4 2 2 6 4 3 2" xfId="1368" xr:uid="{00000000-0005-0000-0000-000049060000}"/>
    <cellStyle name="標準 4 2 2 6 4 4" xfId="1369" xr:uid="{00000000-0005-0000-0000-00004A060000}"/>
    <cellStyle name="標準 4 2 2 6 5" xfId="1370" xr:uid="{00000000-0005-0000-0000-00004B060000}"/>
    <cellStyle name="標準 4 2 2 6 5 2" xfId="1371" xr:uid="{00000000-0005-0000-0000-00004C060000}"/>
    <cellStyle name="標準 4 2 2 6 5 2 2" xfId="1372" xr:uid="{00000000-0005-0000-0000-00004D060000}"/>
    <cellStyle name="標準 4 2 2 6 5 3" xfId="1373" xr:uid="{00000000-0005-0000-0000-00004E060000}"/>
    <cellStyle name="標準 4 2 2 6 6" xfId="1374" xr:uid="{00000000-0005-0000-0000-00004F060000}"/>
    <cellStyle name="標準 4 2 2 6 6 2" xfId="1375" xr:uid="{00000000-0005-0000-0000-000050060000}"/>
    <cellStyle name="標準 4 2 2 7" xfId="1376" xr:uid="{00000000-0005-0000-0000-000051060000}"/>
    <cellStyle name="標準 4 2 2 7 2" xfId="1377" xr:uid="{00000000-0005-0000-0000-000052060000}"/>
    <cellStyle name="標準 4 2 2 7 2 2" xfId="1378" xr:uid="{00000000-0005-0000-0000-000053060000}"/>
    <cellStyle name="標準 4 2 2 7 2 2 2" xfId="1379" xr:uid="{00000000-0005-0000-0000-000054060000}"/>
    <cellStyle name="標準 4 2 2 7 2 2 2 2" xfId="1380" xr:uid="{00000000-0005-0000-0000-000055060000}"/>
    <cellStyle name="標準 4 2 2 7 2 2 2 2 2" xfId="1381" xr:uid="{00000000-0005-0000-0000-000056060000}"/>
    <cellStyle name="標準 4 2 2 7 2 2 2 3" xfId="1382" xr:uid="{00000000-0005-0000-0000-000057060000}"/>
    <cellStyle name="標準 4 2 2 7 2 2 3" xfId="1383" xr:uid="{00000000-0005-0000-0000-000058060000}"/>
    <cellStyle name="標準 4 2 2 7 2 2 3 2" xfId="1384" xr:uid="{00000000-0005-0000-0000-000059060000}"/>
    <cellStyle name="標準 4 2 2 7 2 2 4" xfId="1385" xr:uid="{00000000-0005-0000-0000-00005A060000}"/>
    <cellStyle name="標準 4 2 2 7 2 3" xfId="1386" xr:uid="{00000000-0005-0000-0000-00005B060000}"/>
    <cellStyle name="標準 4 2 2 7 2 3 2" xfId="1387" xr:uid="{00000000-0005-0000-0000-00005C060000}"/>
    <cellStyle name="標準 4 2 2 7 2 3 2 2" xfId="1388" xr:uid="{00000000-0005-0000-0000-00005D060000}"/>
    <cellStyle name="標準 4 2 2 7 2 3 2 2 2" xfId="1389" xr:uid="{00000000-0005-0000-0000-00005E060000}"/>
    <cellStyle name="標準 4 2 2 7 2 3 2 3" xfId="1390" xr:uid="{00000000-0005-0000-0000-00005F060000}"/>
    <cellStyle name="標準 4 2 2 7 2 3 3" xfId="1391" xr:uid="{00000000-0005-0000-0000-000060060000}"/>
    <cellStyle name="標準 4 2 2 7 2 3 3 2" xfId="1392" xr:uid="{00000000-0005-0000-0000-000061060000}"/>
    <cellStyle name="標準 4 2 2 7 2 3 4" xfId="1393" xr:uid="{00000000-0005-0000-0000-000062060000}"/>
    <cellStyle name="標準 4 2 2 7 2 4" xfId="1394" xr:uid="{00000000-0005-0000-0000-000063060000}"/>
    <cellStyle name="標準 4 2 2 7 2 4 2" xfId="1395" xr:uid="{00000000-0005-0000-0000-000064060000}"/>
    <cellStyle name="標準 4 2 2 7 2 4 2 2" xfId="1396" xr:uid="{00000000-0005-0000-0000-000065060000}"/>
    <cellStyle name="標準 4 2 2 7 2 4 3" xfId="1397" xr:uid="{00000000-0005-0000-0000-000066060000}"/>
    <cellStyle name="標準 4 2 2 7 2 5" xfId="1398" xr:uid="{00000000-0005-0000-0000-000067060000}"/>
    <cellStyle name="標準 4 2 2 7 2 5 2" xfId="1399" xr:uid="{00000000-0005-0000-0000-000068060000}"/>
    <cellStyle name="標準 4 2 2 7 2 6" xfId="1400" xr:uid="{00000000-0005-0000-0000-000069060000}"/>
    <cellStyle name="標準 4 2 2 7 3" xfId="1401" xr:uid="{00000000-0005-0000-0000-00006A060000}"/>
    <cellStyle name="標準 4 2 2 7 3 2" xfId="1402" xr:uid="{00000000-0005-0000-0000-00006B060000}"/>
    <cellStyle name="標準 4 2 2 7 3 2 2" xfId="1403" xr:uid="{00000000-0005-0000-0000-00006C060000}"/>
    <cellStyle name="標準 4 2 2 7 3 2 2 2" xfId="1404" xr:uid="{00000000-0005-0000-0000-00006D060000}"/>
    <cellStyle name="標準 4 2 2 7 3 2 3" xfId="1405" xr:uid="{00000000-0005-0000-0000-00006E060000}"/>
    <cellStyle name="標準 4 2 2 7 3 3" xfId="1406" xr:uid="{00000000-0005-0000-0000-00006F060000}"/>
    <cellStyle name="標準 4 2 2 7 3 3 2" xfId="1407" xr:uid="{00000000-0005-0000-0000-000070060000}"/>
    <cellStyle name="標準 4 2 2 7 3 4" xfId="1408" xr:uid="{00000000-0005-0000-0000-000071060000}"/>
    <cellStyle name="標準 4 2 2 7 4" xfId="1409" xr:uid="{00000000-0005-0000-0000-000072060000}"/>
    <cellStyle name="標準 4 2 2 7 4 2" xfId="1410" xr:uid="{00000000-0005-0000-0000-000073060000}"/>
    <cellStyle name="標準 4 2 2 7 4 2 2" xfId="1411" xr:uid="{00000000-0005-0000-0000-000074060000}"/>
    <cellStyle name="標準 4 2 2 7 4 2 2 2" xfId="1412" xr:uid="{00000000-0005-0000-0000-000075060000}"/>
    <cellStyle name="標準 4 2 2 7 4 2 3" xfId="1413" xr:uid="{00000000-0005-0000-0000-000076060000}"/>
    <cellStyle name="標準 4 2 2 7 4 3" xfId="1414" xr:uid="{00000000-0005-0000-0000-000077060000}"/>
    <cellStyle name="標準 4 2 2 7 4 3 2" xfId="1415" xr:uid="{00000000-0005-0000-0000-000078060000}"/>
    <cellStyle name="標準 4 2 2 7 4 4" xfId="1416" xr:uid="{00000000-0005-0000-0000-000079060000}"/>
    <cellStyle name="標準 4 2 2 7 5" xfId="1417" xr:uid="{00000000-0005-0000-0000-00007A060000}"/>
    <cellStyle name="標準 4 2 2 7 5 2" xfId="1418" xr:uid="{00000000-0005-0000-0000-00007B060000}"/>
    <cellStyle name="標準 4 2 2 7 5 2 2" xfId="1419" xr:uid="{00000000-0005-0000-0000-00007C060000}"/>
    <cellStyle name="標準 4 2 2 7 5 3" xfId="1420" xr:uid="{00000000-0005-0000-0000-00007D060000}"/>
    <cellStyle name="標準 4 2 2 7 6" xfId="1421" xr:uid="{00000000-0005-0000-0000-00007E060000}"/>
    <cellStyle name="標準 4 2 2 7 6 2" xfId="1422" xr:uid="{00000000-0005-0000-0000-00007F060000}"/>
    <cellStyle name="標準 4 2 2 8" xfId="1423" xr:uid="{00000000-0005-0000-0000-000080060000}"/>
    <cellStyle name="標準 4 2 2 8 2" xfId="1424" xr:uid="{00000000-0005-0000-0000-000081060000}"/>
    <cellStyle name="標準 4 2 2 8 2 2" xfId="1425" xr:uid="{00000000-0005-0000-0000-000082060000}"/>
    <cellStyle name="標準 4 2 2 8 2 2 2" xfId="1426" xr:uid="{00000000-0005-0000-0000-000083060000}"/>
    <cellStyle name="標準 4 2 2 8 2 2 2 2" xfId="1427" xr:uid="{00000000-0005-0000-0000-000084060000}"/>
    <cellStyle name="標準 4 2 2 8 2 2 3" xfId="1428" xr:uid="{00000000-0005-0000-0000-000085060000}"/>
    <cellStyle name="標準 4 2 2 8 2 3" xfId="1429" xr:uid="{00000000-0005-0000-0000-000086060000}"/>
    <cellStyle name="標準 4 2 2 8 2 3 2" xfId="1430" xr:uid="{00000000-0005-0000-0000-000087060000}"/>
    <cellStyle name="標準 4 2 2 8 2 4" xfId="1431" xr:uid="{00000000-0005-0000-0000-000088060000}"/>
    <cellStyle name="標準 4 2 2 8 3" xfId="1432" xr:uid="{00000000-0005-0000-0000-000089060000}"/>
    <cellStyle name="標準 4 2 2 8 3 2" xfId="1433" xr:uid="{00000000-0005-0000-0000-00008A060000}"/>
    <cellStyle name="標準 4 2 2 8 3 2 2" xfId="1434" xr:uid="{00000000-0005-0000-0000-00008B060000}"/>
    <cellStyle name="標準 4 2 2 8 3 2 2 2" xfId="1435" xr:uid="{00000000-0005-0000-0000-00008C060000}"/>
    <cellStyle name="標準 4 2 2 8 3 2 3" xfId="1436" xr:uid="{00000000-0005-0000-0000-00008D060000}"/>
    <cellStyle name="標準 4 2 2 8 3 3" xfId="1437" xr:uid="{00000000-0005-0000-0000-00008E060000}"/>
    <cellStyle name="標準 4 2 2 8 3 3 2" xfId="1438" xr:uid="{00000000-0005-0000-0000-00008F060000}"/>
    <cellStyle name="標準 4 2 2 8 3 4" xfId="1439" xr:uid="{00000000-0005-0000-0000-000090060000}"/>
    <cellStyle name="標準 4 2 2 8 4" xfId="1440" xr:uid="{00000000-0005-0000-0000-000091060000}"/>
    <cellStyle name="標準 4 2 2 8 4 2" xfId="1441" xr:uid="{00000000-0005-0000-0000-000092060000}"/>
    <cellStyle name="標準 4 2 2 8 4 2 2" xfId="1442" xr:uid="{00000000-0005-0000-0000-000093060000}"/>
    <cellStyle name="標準 4 2 2 8 4 3" xfId="1443" xr:uid="{00000000-0005-0000-0000-000094060000}"/>
    <cellStyle name="標準 4 2 2 8 5" xfId="1444" xr:uid="{00000000-0005-0000-0000-000095060000}"/>
    <cellStyle name="標準 4 2 2 8 5 2" xfId="1445" xr:uid="{00000000-0005-0000-0000-000096060000}"/>
    <cellStyle name="標準 4 2 2 8 6" xfId="1446" xr:uid="{00000000-0005-0000-0000-000097060000}"/>
    <cellStyle name="標準 4 2 2 9" xfId="1447" xr:uid="{00000000-0005-0000-0000-000098060000}"/>
    <cellStyle name="標準 4 2 2 9 2" xfId="1448" xr:uid="{00000000-0005-0000-0000-000099060000}"/>
    <cellStyle name="標準 4 2 2 9 2 2" xfId="1449" xr:uid="{00000000-0005-0000-0000-00009A060000}"/>
    <cellStyle name="標準 4 2 2 9 2 2 2" xfId="1450" xr:uid="{00000000-0005-0000-0000-00009B060000}"/>
    <cellStyle name="標準 4 2 2 9 2 3" xfId="1451" xr:uid="{00000000-0005-0000-0000-00009C060000}"/>
    <cellStyle name="標準 4 2 2 9 3" xfId="1452" xr:uid="{00000000-0005-0000-0000-00009D060000}"/>
    <cellStyle name="標準 4 2 2 9 3 2" xfId="1453" xr:uid="{00000000-0005-0000-0000-00009E060000}"/>
    <cellStyle name="標準 4 2 2 9 4" xfId="1454" xr:uid="{00000000-0005-0000-0000-00009F060000}"/>
    <cellStyle name="標準 4 2 3" xfId="1455" xr:uid="{00000000-0005-0000-0000-0000A0060000}"/>
    <cellStyle name="標準 4 2 3 10" xfId="1456" xr:uid="{00000000-0005-0000-0000-0000A1060000}"/>
    <cellStyle name="標準 4 2 3 10 2" xfId="1457" xr:uid="{00000000-0005-0000-0000-0000A2060000}"/>
    <cellStyle name="標準 4 2 3 11" xfId="5284" xr:uid="{00000000-0005-0000-0000-0000A3060000}"/>
    <cellStyle name="標準 4 2 3 2" xfId="1458" xr:uid="{00000000-0005-0000-0000-0000A4060000}"/>
    <cellStyle name="標準 4 2 3 2 2" xfId="1459" xr:uid="{00000000-0005-0000-0000-0000A5060000}"/>
    <cellStyle name="標準 4 2 3 2 2 2" xfId="1460" xr:uid="{00000000-0005-0000-0000-0000A6060000}"/>
    <cellStyle name="標準 4 2 3 2 2 2 2" xfId="1461" xr:uid="{00000000-0005-0000-0000-0000A7060000}"/>
    <cellStyle name="標準 4 2 3 2 2 2 2 2" xfId="1462" xr:uid="{00000000-0005-0000-0000-0000A8060000}"/>
    <cellStyle name="標準 4 2 3 2 2 2 2 2 2" xfId="1463" xr:uid="{00000000-0005-0000-0000-0000A9060000}"/>
    <cellStyle name="標準 4 2 3 2 2 2 2 2 2 2" xfId="1464" xr:uid="{00000000-0005-0000-0000-0000AA060000}"/>
    <cellStyle name="標準 4 2 3 2 2 2 2 2 3" xfId="1465" xr:uid="{00000000-0005-0000-0000-0000AB060000}"/>
    <cellStyle name="標準 4 2 3 2 2 2 2 3" xfId="1466" xr:uid="{00000000-0005-0000-0000-0000AC060000}"/>
    <cellStyle name="標準 4 2 3 2 2 2 2 3 2" xfId="1467" xr:uid="{00000000-0005-0000-0000-0000AD060000}"/>
    <cellStyle name="標準 4 2 3 2 2 2 2 4" xfId="1468" xr:uid="{00000000-0005-0000-0000-0000AE060000}"/>
    <cellStyle name="標準 4 2 3 2 2 2 3" xfId="1469" xr:uid="{00000000-0005-0000-0000-0000AF060000}"/>
    <cellStyle name="標準 4 2 3 2 2 2 3 2" xfId="1470" xr:uid="{00000000-0005-0000-0000-0000B0060000}"/>
    <cellStyle name="標準 4 2 3 2 2 2 3 2 2" xfId="1471" xr:uid="{00000000-0005-0000-0000-0000B1060000}"/>
    <cellStyle name="標準 4 2 3 2 2 2 3 2 2 2" xfId="1472" xr:uid="{00000000-0005-0000-0000-0000B2060000}"/>
    <cellStyle name="標準 4 2 3 2 2 2 3 2 3" xfId="1473" xr:uid="{00000000-0005-0000-0000-0000B3060000}"/>
    <cellStyle name="標準 4 2 3 2 2 2 3 3" xfId="1474" xr:uid="{00000000-0005-0000-0000-0000B4060000}"/>
    <cellStyle name="標準 4 2 3 2 2 2 3 3 2" xfId="1475" xr:uid="{00000000-0005-0000-0000-0000B5060000}"/>
    <cellStyle name="標準 4 2 3 2 2 2 3 4" xfId="1476" xr:uid="{00000000-0005-0000-0000-0000B6060000}"/>
    <cellStyle name="標準 4 2 3 2 2 2 4" xfId="1477" xr:uid="{00000000-0005-0000-0000-0000B7060000}"/>
    <cellStyle name="標準 4 2 3 2 2 2 4 2" xfId="1478" xr:uid="{00000000-0005-0000-0000-0000B8060000}"/>
    <cellStyle name="標準 4 2 3 2 2 2 4 2 2" xfId="1479" xr:uid="{00000000-0005-0000-0000-0000B9060000}"/>
    <cellStyle name="標準 4 2 3 2 2 2 4 3" xfId="1480" xr:uid="{00000000-0005-0000-0000-0000BA060000}"/>
    <cellStyle name="標準 4 2 3 2 2 2 5" xfId="1481" xr:uid="{00000000-0005-0000-0000-0000BB060000}"/>
    <cellStyle name="標準 4 2 3 2 2 2 5 2" xfId="1482" xr:uid="{00000000-0005-0000-0000-0000BC060000}"/>
    <cellStyle name="標準 4 2 3 2 2 2 6" xfId="1483" xr:uid="{00000000-0005-0000-0000-0000BD060000}"/>
    <cellStyle name="標準 4 2 3 2 2 3" xfId="1484" xr:uid="{00000000-0005-0000-0000-0000BE060000}"/>
    <cellStyle name="標準 4 2 3 2 2 3 2" xfId="1485" xr:uid="{00000000-0005-0000-0000-0000BF060000}"/>
    <cellStyle name="標準 4 2 3 2 2 3 2 2" xfId="1486" xr:uid="{00000000-0005-0000-0000-0000C0060000}"/>
    <cellStyle name="標準 4 2 3 2 2 3 2 2 2" xfId="1487" xr:uid="{00000000-0005-0000-0000-0000C1060000}"/>
    <cellStyle name="標準 4 2 3 2 2 3 2 3" xfId="1488" xr:uid="{00000000-0005-0000-0000-0000C2060000}"/>
    <cellStyle name="標準 4 2 3 2 2 3 3" xfId="1489" xr:uid="{00000000-0005-0000-0000-0000C3060000}"/>
    <cellStyle name="標準 4 2 3 2 2 3 3 2" xfId="1490" xr:uid="{00000000-0005-0000-0000-0000C4060000}"/>
    <cellStyle name="標準 4 2 3 2 2 3 4" xfId="1491" xr:uid="{00000000-0005-0000-0000-0000C5060000}"/>
    <cellStyle name="標準 4 2 3 2 2 4" xfId="1492" xr:uid="{00000000-0005-0000-0000-0000C6060000}"/>
    <cellStyle name="標準 4 2 3 2 2 4 2" xfId="1493" xr:uid="{00000000-0005-0000-0000-0000C7060000}"/>
    <cellStyle name="標準 4 2 3 2 2 4 2 2" xfId="1494" xr:uid="{00000000-0005-0000-0000-0000C8060000}"/>
    <cellStyle name="標準 4 2 3 2 2 4 2 2 2" xfId="1495" xr:uid="{00000000-0005-0000-0000-0000C9060000}"/>
    <cellStyle name="標準 4 2 3 2 2 4 2 3" xfId="1496" xr:uid="{00000000-0005-0000-0000-0000CA060000}"/>
    <cellStyle name="標準 4 2 3 2 2 4 3" xfId="1497" xr:uid="{00000000-0005-0000-0000-0000CB060000}"/>
    <cellStyle name="標準 4 2 3 2 2 4 3 2" xfId="1498" xr:uid="{00000000-0005-0000-0000-0000CC060000}"/>
    <cellStyle name="標準 4 2 3 2 2 4 4" xfId="1499" xr:uid="{00000000-0005-0000-0000-0000CD060000}"/>
    <cellStyle name="標準 4 2 3 2 2 5" xfId="1500" xr:uid="{00000000-0005-0000-0000-0000CE060000}"/>
    <cellStyle name="標準 4 2 3 2 2 5 2" xfId="1501" xr:uid="{00000000-0005-0000-0000-0000CF060000}"/>
    <cellStyle name="標準 4 2 3 2 2 5 2 2" xfId="1502" xr:uid="{00000000-0005-0000-0000-0000D0060000}"/>
    <cellStyle name="標準 4 2 3 2 2 5 3" xfId="1503" xr:uid="{00000000-0005-0000-0000-0000D1060000}"/>
    <cellStyle name="標準 4 2 3 2 2 6" xfId="1504" xr:uid="{00000000-0005-0000-0000-0000D2060000}"/>
    <cellStyle name="標準 4 2 3 2 2 6 2" xfId="1505" xr:uid="{00000000-0005-0000-0000-0000D3060000}"/>
    <cellStyle name="標準 4 2 3 2 3" xfId="1506" xr:uid="{00000000-0005-0000-0000-0000D4060000}"/>
    <cellStyle name="標準 4 2 3 2 3 2" xfId="1507" xr:uid="{00000000-0005-0000-0000-0000D5060000}"/>
    <cellStyle name="標準 4 2 3 2 3 2 2" xfId="1508" xr:uid="{00000000-0005-0000-0000-0000D6060000}"/>
    <cellStyle name="標準 4 2 3 2 3 2 2 2" xfId="1509" xr:uid="{00000000-0005-0000-0000-0000D7060000}"/>
    <cellStyle name="標準 4 2 3 2 3 2 2 2 2" xfId="1510" xr:uid="{00000000-0005-0000-0000-0000D8060000}"/>
    <cellStyle name="標準 4 2 3 2 3 2 2 2 2 2" xfId="1511" xr:uid="{00000000-0005-0000-0000-0000D9060000}"/>
    <cellStyle name="標準 4 2 3 2 3 2 2 2 3" xfId="1512" xr:uid="{00000000-0005-0000-0000-0000DA060000}"/>
    <cellStyle name="標準 4 2 3 2 3 2 2 3" xfId="1513" xr:uid="{00000000-0005-0000-0000-0000DB060000}"/>
    <cellStyle name="標準 4 2 3 2 3 2 2 3 2" xfId="1514" xr:uid="{00000000-0005-0000-0000-0000DC060000}"/>
    <cellStyle name="標準 4 2 3 2 3 2 2 4" xfId="1515" xr:uid="{00000000-0005-0000-0000-0000DD060000}"/>
    <cellStyle name="標準 4 2 3 2 3 2 3" xfId="1516" xr:uid="{00000000-0005-0000-0000-0000DE060000}"/>
    <cellStyle name="標準 4 2 3 2 3 2 3 2" xfId="1517" xr:uid="{00000000-0005-0000-0000-0000DF060000}"/>
    <cellStyle name="標準 4 2 3 2 3 2 3 2 2" xfId="1518" xr:uid="{00000000-0005-0000-0000-0000E0060000}"/>
    <cellStyle name="標準 4 2 3 2 3 2 3 2 2 2" xfId="1519" xr:uid="{00000000-0005-0000-0000-0000E1060000}"/>
    <cellStyle name="標準 4 2 3 2 3 2 3 2 3" xfId="1520" xr:uid="{00000000-0005-0000-0000-0000E2060000}"/>
    <cellStyle name="標準 4 2 3 2 3 2 3 3" xfId="1521" xr:uid="{00000000-0005-0000-0000-0000E3060000}"/>
    <cellStyle name="標準 4 2 3 2 3 2 3 3 2" xfId="1522" xr:uid="{00000000-0005-0000-0000-0000E4060000}"/>
    <cellStyle name="標準 4 2 3 2 3 2 3 4" xfId="1523" xr:uid="{00000000-0005-0000-0000-0000E5060000}"/>
    <cellStyle name="標準 4 2 3 2 3 2 4" xfId="1524" xr:uid="{00000000-0005-0000-0000-0000E6060000}"/>
    <cellStyle name="標準 4 2 3 2 3 2 4 2" xfId="1525" xr:uid="{00000000-0005-0000-0000-0000E7060000}"/>
    <cellStyle name="標準 4 2 3 2 3 2 4 2 2" xfId="1526" xr:uid="{00000000-0005-0000-0000-0000E8060000}"/>
    <cellStyle name="標準 4 2 3 2 3 2 4 3" xfId="1527" xr:uid="{00000000-0005-0000-0000-0000E9060000}"/>
    <cellStyle name="標準 4 2 3 2 3 2 5" xfId="1528" xr:uid="{00000000-0005-0000-0000-0000EA060000}"/>
    <cellStyle name="標準 4 2 3 2 3 2 5 2" xfId="1529" xr:uid="{00000000-0005-0000-0000-0000EB060000}"/>
    <cellStyle name="標準 4 2 3 2 3 2 6" xfId="1530" xr:uid="{00000000-0005-0000-0000-0000EC060000}"/>
    <cellStyle name="標準 4 2 3 2 3 3" xfId="1531" xr:uid="{00000000-0005-0000-0000-0000ED060000}"/>
    <cellStyle name="標準 4 2 3 2 3 3 2" xfId="1532" xr:uid="{00000000-0005-0000-0000-0000EE060000}"/>
    <cellStyle name="標準 4 2 3 2 3 3 2 2" xfId="1533" xr:uid="{00000000-0005-0000-0000-0000EF060000}"/>
    <cellStyle name="標準 4 2 3 2 3 3 2 2 2" xfId="1534" xr:uid="{00000000-0005-0000-0000-0000F0060000}"/>
    <cellStyle name="標準 4 2 3 2 3 3 2 3" xfId="1535" xr:uid="{00000000-0005-0000-0000-0000F1060000}"/>
    <cellStyle name="標準 4 2 3 2 3 3 3" xfId="1536" xr:uid="{00000000-0005-0000-0000-0000F2060000}"/>
    <cellStyle name="標準 4 2 3 2 3 3 3 2" xfId="1537" xr:uid="{00000000-0005-0000-0000-0000F3060000}"/>
    <cellStyle name="標準 4 2 3 2 3 3 4" xfId="1538" xr:uid="{00000000-0005-0000-0000-0000F4060000}"/>
    <cellStyle name="標準 4 2 3 2 3 4" xfId="1539" xr:uid="{00000000-0005-0000-0000-0000F5060000}"/>
    <cellStyle name="標準 4 2 3 2 3 4 2" xfId="1540" xr:uid="{00000000-0005-0000-0000-0000F6060000}"/>
    <cellStyle name="標準 4 2 3 2 3 4 2 2" xfId="1541" xr:uid="{00000000-0005-0000-0000-0000F7060000}"/>
    <cellStyle name="標準 4 2 3 2 3 4 2 2 2" xfId="1542" xr:uid="{00000000-0005-0000-0000-0000F8060000}"/>
    <cellStyle name="標準 4 2 3 2 3 4 2 3" xfId="1543" xr:uid="{00000000-0005-0000-0000-0000F9060000}"/>
    <cellStyle name="標準 4 2 3 2 3 4 3" xfId="1544" xr:uid="{00000000-0005-0000-0000-0000FA060000}"/>
    <cellStyle name="標準 4 2 3 2 3 4 3 2" xfId="1545" xr:uid="{00000000-0005-0000-0000-0000FB060000}"/>
    <cellStyle name="標準 4 2 3 2 3 4 4" xfId="1546" xr:uid="{00000000-0005-0000-0000-0000FC060000}"/>
    <cellStyle name="標準 4 2 3 2 3 5" xfId="1547" xr:uid="{00000000-0005-0000-0000-0000FD060000}"/>
    <cellStyle name="標準 4 2 3 2 3 5 2" xfId="1548" xr:uid="{00000000-0005-0000-0000-0000FE060000}"/>
    <cellStyle name="標準 4 2 3 2 3 5 2 2" xfId="1549" xr:uid="{00000000-0005-0000-0000-0000FF060000}"/>
    <cellStyle name="標準 4 2 3 2 3 5 3" xfId="1550" xr:uid="{00000000-0005-0000-0000-000000070000}"/>
    <cellStyle name="標準 4 2 3 2 3 6" xfId="1551" xr:uid="{00000000-0005-0000-0000-000001070000}"/>
    <cellStyle name="標準 4 2 3 2 3 6 2" xfId="1552" xr:uid="{00000000-0005-0000-0000-000002070000}"/>
    <cellStyle name="標準 4 2 3 2 4" xfId="1553" xr:uid="{00000000-0005-0000-0000-000003070000}"/>
    <cellStyle name="標準 4 2 3 2 4 2" xfId="1554" xr:uid="{00000000-0005-0000-0000-000004070000}"/>
    <cellStyle name="標準 4 2 3 2 4 2 2" xfId="1555" xr:uid="{00000000-0005-0000-0000-000005070000}"/>
    <cellStyle name="標準 4 2 3 2 4 2 2 2" xfId="1556" xr:uid="{00000000-0005-0000-0000-000006070000}"/>
    <cellStyle name="標準 4 2 3 2 4 2 2 2 2" xfId="1557" xr:uid="{00000000-0005-0000-0000-000007070000}"/>
    <cellStyle name="標準 4 2 3 2 4 2 2 3" xfId="1558" xr:uid="{00000000-0005-0000-0000-000008070000}"/>
    <cellStyle name="標準 4 2 3 2 4 2 3" xfId="1559" xr:uid="{00000000-0005-0000-0000-000009070000}"/>
    <cellStyle name="標準 4 2 3 2 4 2 3 2" xfId="1560" xr:uid="{00000000-0005-0000-0000-00000A070000}"/>
    <cellStyle name="標準 4 2 3 2 4 2 4" xfId="1561" xr:uid="{00000000-0005-0000-0000-00000B070000}"/>
    <cellStyle name="標準 4 2 3 2 4 3" xfId="1562" xr:uid="{00000000-0005-0000-0000-00000C070000}"/>
    <cellStyle name="標準 4 2 3 2 4 3 2" xfId="1563" xr:uid="{00000000-0005-0000-0000-00000D070000}"/>
    <cellStyle name="標準 4 2 3 2 4 3 2 2" xfId="1564" xr:uid="{00000000-0005-0000-0000-00000E070000}"/>
    <cellStyle name="標準 4 2 3 2 4 3 2 2 2" xfId="1565" xr:uid="{00000000-0005-0000-0000-00000F070000}"/>
    <cellStyle name="標準 4 2 3 2 4 3 2 3" xfId="1566" xr:uid="{00000000-0005-0000-0000-000010070000}"/>
    <cellStyle name="標準 4 2 3 2 4 3 3" xfId="1567" xr:uid="{00000000-0005-0000-0000-000011070000}"/>
    <cellStyle name="標準 4 2 3 2 4 3 3 2" xfId="1568" xr:uid="{00000000-0005-0000-0000-000012070000}"/>
    <cellStyle name="標準 4 2 3 2 4 3 4" xfId="1569" xr:uid="{00000000-0005-0000-0000-000013070000}"/>
    <cellStyle name="標準 4 2 3 2 4 4" xfId="1570" xr:uid="{00000000-0005-0000-0000-000014070000}"/>
    <cellStyle name="標準 4 2 3 2 4 4 2" xfId="1571" xr:uid="{00000000-0005-0000-0000-000015070000}"/>
    <cellStyle name="標準 4 2 3 2 4 4 2 2" xfId="1572" xr:uid="{00000000-0005-0000-0000-000016070000}"/>
    <cellStyle name="標準 4 2 3 2 4 4 3" xfId="1573" xr:uid="{00000000-0005-0000-0000-000017070000}"/>
    <cellStyle name="標準 4 2 3 2 4 5" xfId="1574" xr:uid="{00000000-0005-0000-0000-000018070000}"/>
    <cellStyle name="標準 4 2 3 2 4 5 2" xfId="1575" xr:uid="{00000000-0005-0000-0000-000019070000}"/>
    <cellStyle name="標準 4 2 3 2 4 6" xfId="1576" xr:uid="{00000000-0005-0000-0000-00001A070000}"/>
    <cellStyle name="標準 4 2 3 2 5" xfId="1577" xr:uid="{00000000-0005-0000-0000-00001B070000}"/>
    <cellStyle name="標準 4 2 3 2 5 2" xfId="1578" xr:uid="{00000000-0005-0000-0000-00001C070000}"/>
    <cellStyle name="標準 4 2 3 2 5 2 2" xfId="1579" xr:uid="{00000000-0005-0000-0000-00001D070000}"/>
    <cellStyle name="標準 4 2 3 2 5 2 2 2" xfId="1580" xr:uid="{00000000-0005-0000-0000-00001E070000}"/>
    <cellStyle name="標準 4 2 3 2 5 2 3" xfId="1581" xr:uid="{00000000-0005-0000-0000-00001F070000}"/>
    <cellStyle name="標準 4 2 3 2 5 3" xfId="1582" xr:uid="{00000000-0005-0000-0000-000020070000}"/>
    <cellStyle name="標準 4 2 3 2 5 3 2" xfId="1583" xr:uid="{00000000-0005-0000-0000-000021070000}"/>
    <cellStyle name="標準 4 2 3 2 5 4" xfId="1584" xr:uid="{00000000-0005-0000-0000-000022070000}"/>
    <cellStyle name="標準 4 2 3 2 6" xfId="1585" xr:uid="{00000000-0005-0000-0000-000023070000}"/>
    <cellStyle name="標準 4 2 3 2 6 2" xfId="1586" xr:uid="{00000000-0005-0000-0000-000024070000}"/>
    <cellStyle name="標準 4 2 3 2 6 2 2" xfId="1587" xr:uid="{00000000-0005-0000-0000-000025070000}"/>
    <cellStyle name="標準 4 2 3 2 6 2 2 2" xfId="1588" xr:uid="{00000000-0005-0000-0000-000026070000}"/>
    <cellStyle name="標準 4 2 3 2 6 2 3" xfId="1589" xr:uid="{00000000-0005-0000-0000-000027070000}"/>
    <cellStyle name="標準 4 2 3 2 6 3" xfId="1590" xr:uid="{00000000-0005-0000-0000-000028070000}"/>
    <cellStyle name="標準 4 2 3 2 6 3 2" xfId="1591" xr:uid="{00000000-0005-0000-0000-000029070000}"/>
    <cellStyle name="標準 4 2 3 2 6 4" xfId="1592" xr:uid="{00000000-0005-0000-0000-00002A070000}"/>
    <cellStyle name="標準 4 2 3 2 7" xfId="1593" xr:uid="{00000000-0005-0000-0000-00002B070000}"/>
    <cellStyle name="標準 4 2 3 2 7 2" xfId="1594" xr:uid="{00000000-0005-0000-0000-00002C070000}"/>
    <cellStyle name="標準 4 2 3 2 7 2 2" xfId="1595" xr:uid="{00000000-0005-0000-0000-00002D070000}"/>
    <cellStyle name="標準 4 2 3 2 7 3" xfId="1596" xr:uid="{00000000-0005-0000-0000-00002E070000}"/>
    <cellStyle name="標準 4 2 3 2 8" xfId="1597" xr:uid="{00000000-0005-0000-0000-00002F070000}"/>
    <cellStyle name="標準 4 2 3 2 8 2" xfId="1598" xr:uid="{00000000-0005-0000-0000-000030070000}"/>
    <cellStyle name="標準 4 2 3 3" xfId="1599" xr:uid="{00000000-0005-0000-0000-000031070000}"/>
    <cellStyle name="標準 4 2 3 3 2" xfId="1600" xr:uid="{00000000-0005-0000-0000-000032070000}"/>
    <cellStyle name="標準 4 2 3 3 2 2" xfId="1601" xr:uid="{00000000-0005-0000-0000-000033070000}"/>
    <cellStyle name="標準 4 2 3 3 2 2 2" xfId="1602" xr:uid="{00000000-0005-0000-0000-000034070000}"/>
    <cellStyle name="標準 4 2 3 3 2 2 2 2" xfId="1603" xr:uid="{00000000-0005-0000-0000-000035070000}"/>
    <cellStyle name="標準 4 2 3 3 2 2 2 2 2" xfId="1604" xr:uid="{00000000-0005-0000-0000-000036070000}"/>
    <cellStyle name="標準 4 2 3 3 2 2 2 2 2 2" xfId="1605" xr:uid="{00000000-0005-0000-0000-000037070000}"/>
    <cellStyle name="標準 4 2 3 3 2 2 2 2 3" xfId="1606" xr:uid="{00000000-0005-0000-0000-000038070000}"/>
    <cellStyle name="標準 4 2 3 3 2 2 2 3" xfId="1607" xr:uid="{00000000-0005-0000-0000-000039070000}"/>
    <cellStyle name="標準 4 2 3 3 2 2 2 3 2" xfId="1608" xr:uid="{00000000-0005-0000-0000-00003A070000}"/>
    <cellStyle name="標準 4 2 3 3 2 2 2 4" xfId="1609" xr:uid="{00000000-0005-0000-0000-00003B070000}"/>
    <cellStyle name="標準 4 2 3 3 2 2 3" xfId="1610" xr:uid="{00000000-0005-0000-0000-00003C070000}"/>
    <cellStyle name="標準 4 2 3 3 2 2 3 2" xfId="1611" xr:uid="{00000000-0005-0000-0000-00003D070000}"/>
    <cellStyle name="標準 4 2 3 3 2 2 3 2 2" xfId="1612" xr:uid="{00000000-0005-0000-0000-00003E070000}"/>
    <cellStyle name="標準 4 2 3 3 2 2 3 2 2 2" xfId="1613" xr:uid="{00000000-0005-0000-0000-00003F070000}"/>
    <cellStyle name="標準 4 2 3 3 2 2 3 2 3" xfId="1614" xr:uid="{00000000-0005-0000-0000-000040070000}"/>
    <cellStyle name="標準 4 2 3 3 2 2 3 3" xfId="1615" xr:uid="{00000000-0005-0000-0000-000041070000}"/>
    <cellStyle name="標準 4 2 3 3 2 2 3 3 2" xfId="1616" xr:uid="{00000000-0005-0000-0000-000042070000}"/>
    <cellStyle name="標準 4 2 3 3 2 2 3 4" xfId="1617" xr:uid="{00000000-0005-0000-0000-000043070000}"/>
    <cellStyle name="標準 4 2 3 3 2 2 4" xfId="1618" xr:uid="{00000000-0005-0000-0000-000044070000}"/>
    <cellStyle name="標準 4 2 3 3 2 2 4 2" xfId="1619" xr:uid="{00000000-0005-0000-0000-000045070000}"/>
    <cellStyle name="標準 4 2 3 3 2 2 4 2 2" xfId="1620" xr:uid="{00000000-0005-0000-0000-000046070000}"/>
    <cellStyle name="標準 4 2 3 3 2 2 4 3" xfId="1621" xr:uid="{00000000-0005-0000-0000-000047070000}"/>
    <cellStyle name="標準 4 2 3 3 2 2 5" xfId="1622" xr:uid="{00000000-0005-0000-0000-000048070000}"/>
    <cellStyle name="標準 4 2 3 3 2 2 5 2" xfId="1623" xr:uid="{00000000-0005-0000-0000-000049070000}"/>
    <cellStyle name="標準 4 2 3 3 2 2 6" xfId="1624" xr:uid="{00000000-0005-0000-0000-00004A070000}"/>
    <cellStyle name="標準 4 2 3 3 2 3" xfId="1625" xr:uid="{00000000-0005-0000-0000-00004B070000}"/>
    <cellStyle name="標準 4 2 3 3 2 3 2" xfId="1626" xr:uid="{00000000-0005-0000-0000-00004C070000}"/>
    <cellStyle name="標準 4 2 3 3 2 3 2 2" xfId="1627" xr:uid="{00000000-0005-0000-0000-00004D070000}"/>
    <cellStyle name="標準 4 2 3 3 2 3 2 2 2" xfId="1628" xr:uid="{00000000-0005-0000-0000-00004E070000}"/>
    <cellStyle name="標準 4 2 3 3 2 3 2 3" xfId="1629" xr:uid="{00000000-0005-0000-0000-00004F070000}"/>
    <cellStyle name="標準 4 2 3 3 2 3 3" xfId="1630" xr:uid="{00000000-0005-0000-0000-000050070000}"/>
    <cellStyle name="標準 4 2 3 3 2 3 3 2" xfId="1631" xr:uid="{00000000-0005-0000-0000-000051070000}"/>
    <cellStyle name="標準 4 2 3 3 2 3 4" xfId="1632" xr:uid="{00000000-0005-0000-0000-000052070000}"/>
    <cellStyle name="標準 4 2 3 3 2 4" xfId="1633" xr:uid="{00000000-0005-0000-0000-000053070000}"/>
    <cellStyle name="標準 4 2 3 3 2 4 2" xfId="1634" xr:uid="{00000000-0005-0000-0000-000054070000}"/>
    <cellStyle name="標準 4 2 3 3 2 4 2 2" xfId="1635" xr:uid="{00000000-0005-0000-0000-000055070000}"/>
    <cellStyle name="標準 4 2 3 3 2 4 2 2 2" xfId="1636" xr:uid="{00000000-0005-0000-0000-000056070000}"/>
    <cellStyle name="標準 4 2 3 3 2 4 2 3" xfId="1637" xr:uid="{00000000-0005-0000-0000-000057070000}"/>
    <cellStyle name="標準 4 2 3 3 2 4 3" xfId="1638" xr:uid="{00000000-0005-0000-0000-000058070000}"/>
    <cellStyle name="標準 4 2 3 3 2 4 3 2" xfId="1639" xr:uid="{00000000-0005-0000-0000-000059070000}"/>
    <cellStyle name="標準 4 2 3 3 2 4 4" xfId="1640" xr:uid="{00000000-0005-0000-0000-00005A070000}"/>
    <cellStyle name="標準 4 2 3 3 2 5" xfId="1641" xr:uid="{00000000-0005-0000-0000-00005B070000}"/>
    <cellStyle name="標準 4 2 3 3 2 5 2" xfId="1642" xr:uid="{00000000-0005-0000-0000-00005C070000}"/>
    <cellStyle name="標準 4 2 3 3 2 5 2 2" xfId="1643" xr:uid="{00000000-0005-0000-0000-00005D070000}"/>
    <cellStyle name="標準 4 2 3 3 2 5 3" xfId="1644" xr:uid="{00000000-0005-0000-0000-00005E070000}"/>
    <cellStyle name="標準 4 2 3 3 2 6" xfId="1645" xr:uid="{00000000-0005-0000-0000-00005F070000}"/>
    <cellStyle name="標準 4 2 3 3 2 6 2" xfId="1646" xr:uid="{00000000-0005-0000-0000-000060070000}"/>
    <cellStyle name="標準 4 2 3 3 3" xfId="1647" xr:uid="{00000000-0005-0000-0000-000061070000}"/>
    <cellStyle name="標準 4 2 3 3 3 2" xfId="1648" xr:uid="{00000000-0005-0000-0000-000062070000}"/>
    <cellStyle name="標準 4 2 3 3 3 2 2" xfId="1649" xr:uid="{00000000-0005-0000-0000-000063070000}"/>
    <cellStyle name="標準 4 2 3 3 3 2 2 2" xfId="1650" xr:uid="{00000000-0005-0000-0000-000064070000}"/>
    <cellStyle name="標準 4 2 3 3 3 2 2 2 2" xfId="1651" xr:uid="{00000000-0005-0000-0000-000065070000}"/>
    <cellStyle name="標準 4 2 3 3 3 2 2 2 2 2" xfId="1652" xr:uid="{00000000-0005-0000-0000-000066070000}"/>
    <cellStyle name="標準 4 2 3 3 3 2 2 2 3" xfId="1653" xr:uid="{00000000-0005-0000-0000-000067070000}"/>
    <cellStyle name="標準 4 2 3 3 3 2 2 3" xfId="1654" xr:uid="{00000000-0005-0000-0000-000068070000}"/>
    <cellStyle name="標準 4 2 3 3 3 2 2 3 2" xfId="1655" xr:uid="{00000000-0005-0000-0000-000069070000}"/>
    <cellStyle name="標準 4 2 3 3 3 2 2 4" xfId="1656" xr:uid="{00000000-0005-0000-0000-00006A070000}"/>
    <cellStyle name="標準 4 2 3 3 3 2 3" xfId="1657" xr:uid="{00000000-0005-0000-0000-00006B070000}"/>
    <cellStyle name="標準 4 2 3 3 3 2 3 2" xfId="1658" xr:uid="{00000000-0005-0000-0000-00006C070000}"/>
    <cellStyle name="標準 4 2 3 3 3 2 3 2 2" xfId="1659" xr:uid="{00000000-0005-0000-0000-00006D070000}"/>
    <cellStyle name="標準 4 2 3 3 3 2 3 2 2 2" xfId="1660" xr:uid="{00000000-0005-0000-0000-00006E070000}"/>
    <cellStyle name="標準 4 2 3 3 3 2 3 2 3" xfId="1661" xr:uid="{00000000-0005-0000-0000-00006F070000}"/>
    <cellStyle name="標準 4 2 3 3 3 2 3 3" xfId="1662" xr:uid="{00000000-0005-0000-0000-000070070000}"/>
    <cellStyle name="標準 4 2 3 3 3 2 3 3 2" xfId="1663" xr:uid="{00000000-0005-0000-0000-000071070000}"/>
    <cellStyle name="標準 4 2 3 3 3 2 3 4" xfId="1664" xr:uid="{00000000-0005-0000-0000-000072070000}"/>
    <cellStyle name="標準 4 2 3 3 3 2 4" xfId="1665" xr:uid="{00000000-0005-0000-0000-000073070000}"/>
    <cellStyle name="標準 4 2 3 3 3 2 4 2" xfId="1666" xr:uid="{00000000-0005-0000-0000-000074070000}"/>
    <cellStyle name="標準 4 2 3 3 3 2 4 2 2" xfId="1667" xr:uid="{00000000-0005-0000-0000-000075070000}"/>
    <cellStyle name="標準 4 2 3 3 3 2 4 3" xfId="1668" xr:uid="{00000000-0005-0000-0000-000076070000}"/>
    <cellStyle name="標準 4 2 3 3 3 2 5" xfId="1669" xr:uid="{00000000-0005-0000-0000-000077070000}"/>
    <cellStyle name="標準 4 2 3 3 3 2 5 2" xfId="1670" xr:uid="{00000000-0005-0000-0000-000078070000}"/>
    <cellStyle name="標準 4 2 3 3 3 2 6" xfId="1671" xr:uid="{00000000-0005-0000-0000-000079070000}"/>
    <cellStyle name="標準 4 2 3 3 3 3" xfId="1672" xr:uid="{00000000-0005-0000-0000-00007A070000}"/>
    <cellStyle name="標準 4 2 3 3 3 3 2" xfId="1673" xr:uid="{00000000-0005-0000-0000-00007B070000}"/>
    <cellStyle name="標準 4 2 3 3 3 3 2 2" xfId="1674" xr:uid="{00000000-0005-0000-0000-00007C070000}"/>
    <cellStyle name="標準 4 2 3 3 3 3 2 2 2" xfId="1675" xr:uid="{00000000-0005-0000-0000-00007D070000}"/>
    <cellStyle name="標準 4 2 3 3 3 3 2 3" xfId="1676" xr:uid="{00000000-0005-0000-0000-00007E070000}"/>
    <cellStyle name="標準 4 2 3 3 3 3 3" xfId="1677" xr:uid="{00000000-0005-0000-0000-00007F070000}"/>
    <cellStyle name="標準 4 2 3 3 3 3 3 2" xfId="1678" xr:uid="{00000000-0005-0000-0000-000080070000}"/>
    <cellStyle name="標準 4 2 3 3 3 3 4" xfId="1679" xr:uid="{00000000-0005-0000-0000-000081070000}"/>
    <cellStyle name="標準 4 2 3 3 3 4" xfId="1680" xr:uid="{00000000-0005-0000-0000-000082070000}"/>
    <cellStyle name="標準 4 2 3 3 3 4 2" xfId="1681" xr:uid="{00000000-0005-0000-0000-000083070000}"/>
    <cellStyle name="標準 4 2 3 3 3 4 2 2" xfId="1682" xr:uid="{00000000-0005-0000-0000-000084070000}"/>
    <cellStyle name="標準 4 2 3 3 3 4 2 2 2" xfId="1683" xr:uid="{00000000-0005-0000-0000-000085070000}"/>
    <cellStyle name="標準 4 2 3 3 3 4 2 3" xfId="1684" xr:uid="{00000000-0005-0000-0000-000086070000}"/>
    <cellStyle name="標準 4 2 3 3 3 4 3" xfId="1685" xr:uid="{00000000-0005-0000-0000-000087070000}"/>
    <cellStyle name="標準 4 2 3 3 3 4 3 2" xfId="1686" xr:uid="{00000000-0005-0000-0000-000088070000}"/>
    <cellStyle name="標準 4 2 3 3 3 4 4" xfId="1687" xr:uid="{00000000-0005-0000-0000-000089070000}"/>
    <cellStyle name="標準 4 2 3 3 3 5" xfId="1688" xr:uid="{00000000-0005-0000-0000-00008A070000}"/>
    <cellStyle name="標準 4 2 3 3 3 5 2" xfId="1689" xr:uid="{00000000-0005-0000-0000-00008B070000}"/>
    <cellStyle name="標準 4 2 3 3 3 5 2 2" xfId="1690" xr:uid="{00000000-0005-0000-0000-00008C070000}"/>
    <cellStyle name="標準 4 2 3 3 3 5 3" xfId="1691" xr:uid="{00000000-0005-0000-0000-00008D070000}"/>
    <cellStyle name="標準 4 2 3 3 3 6" xfId="1692" xr:uid="{00000000-0005-0000-0000-00008E070000}"/>
    <cellStyle name="標準 4 2 3 3 3 6 2" xfId="1693" xr:uid="{00000000-0005-0000-0000-00008F070000}"/>
    <cellStyle name="標準 4 2 3 3 4" xfId="1694" xr:uid="{00000000-0005-0000-0000-000090070000}"/>
    <cellStyle name="標準 4 2 3 3 4 2" xfId="1695" xr:uid="{00000000-0005-0000-0000-000091070000}"/>
    <cellStyle name="標準 4 2 3 3 4 2 2" xfId="1696" xr:uid="{00000000-0005-0000-0000-000092070000}"/>
    <cellStyle name="標準 4 2 3 3 4 2 2 2" xfId="1697" xr:uid="{00000000-0005-0000-0000-000093070000}"/>
    <cellStyle name="標準 4 2 3 3 4 2 2 2 2" xfId="1698" xr:uid="{00000000-0005-0000-0000-000094070000}"/>
    <cellStyle name="標準 4 2 3 3 4 2 2 3" xfId="1699" xr:uid="{00000000-0005-0000-0000-000095070000}"/>
    <cellStyle name="標準 4 2 3 3 4 2 3" xfId="1700" xr:uid="{00000000-0005-0000-0000-000096070000}"/>
    <cellStyle name="標準 4 2 3 3 4 2 3 2" xfId="1701" xr:uid="{00000000-0005-0000-0000-000097070000}"/>
    <cellStyle name="標準 4 2 3 3 4 2 4" xfId="1702" xr:uid="{00000000-0005-0000-0000-000098070000}"/>
    <cellStyle name="標準 4 2 3 3 4 3" xfId="1703" xr:uid="{00000000-0005-0000-0000-000099070000}"/>
    <cellStyle name="標準 4 2 3 3 4 3 2" xfId="1704" xr:uid="{00000000-0005-0000-0000-00009A070000}"/>
    <cellStyle name="標準 4 2 3 3 4 3 2 2" xfId="1705" xr:uid="{00000000-0005-0000-0000-00009B070000}"/>
    <cellStyle name="標準 4 2 3 3 4 3 2 2 2" xfId="1706" xr:uid="{00000000-0005-0000-0000-00009C070000}"/>
    <cellStyle name="標準 4 2 3 3 4 3 2 3" xfId="1707" xr:uid="{00000000-0005-0000-0000-00009D070000}"/>
    <cellStyle name="標準 4 2 3 3 4 3 3" xfId="1708" xr:uid="{00000000-0005-0000-0000-00009E070000}"/>
    <cellStyle name="標準 4 2 3 3 4 3 3 2" xfId="1709" xr:uid="{00000000-0005-0000-0000-00009F070000}"/>
    <cellStyle name="標準 4 2 3 3 4 3 4" xfId="1710" xr:uid="{00000000-0005-0000-0000-0000A0070000}"/>
    <cellStyle name="標準 4 2 3 3 4 4" xfId="1711" xr:uid="{00000000-0005-0000-0000-0000A1070000}"/>
    <cellStyle name="標準 4 2 3 3 4 4 2" xfId="1712" xr:uid="{00000000-0005-0000-0000-0000A2070000}"/>
    <cellStyle name="標準 4 2 3 3 4 4 2 2" xfId="1713" xr:uid="{00000000-0005-0000-0000-0000A3070000}"/>
    <cellStyle name="標準 4 2 3 3 4 4 3" xfId="1714" xr:uid="{00000000-0005-0000-0000-0000A4070000}"/>
    <cellStyle name="標準 4 2 3 3 4 5" xfId="1715" xr:uid="{00000000-0005-0000-0000-0000A5070000}"/>
    <cellStyle name="標準 4 2 3 3 4 5 2" xfId="1716" xr:uid="{00000000-0005-0000-0000-0000A6070000}"/>
    <cellStyle name="標準 4 2 3 3 4 6" xfId="1717" xr:uid="{00000000-0005-0000-0000-0000A7070000}"/>
    <cellStyle name="標準 4 2 3 3 5" xfId="1718" xr:uid="{00000000-0005-0000-0000-0000A8070000}"/>
    <cellStyle name="標準 4 2 3 3 5 2" xfId="1719" xr:uid="{00000000-0005-0000-0000-0000A9070000}"/>
    <cellStyle name="標準 4 2 3 3 5 2 2" xfId="1720" xr:uid="{00000000-0005-0000-0000-0000AA070000}"/>
    <cellStyle name="標準 4 2 3 3 5 2 2 2" xfId="1721" xr:uid="{00000000-0005-0000-0000-0000AB070000}"/>
    <cellStyle name="標準 4 2 3 3 5 2 3" xfId="1722" xr:uid="{00000000-0005-0000-0000-0000AC070000}"/>
    <cellStyle name="標準 4 2 3 3 5 3" xfId="1723" xr:uid="{00000000-0005-0000-0000-0000AD070000}"/>
    <cellStyle name="標準 4 2 3 3 5 3 2" xfId="1724" xr:uid="{00000000-0005-0000-0000-0000AE070000}"/>
    <cellStyle name="標準 4 2 3 3 5 4" xfId="1725" xr:uid="{00000000-0005-0000-0000-0000AF070000}"/>
    <cellStyle name="標準 4 2 3 3 6" xfId="1726" xr:uid="{00000000-0005-0000-0000-0000B0070000}"/>
    <cellStyle name="標準 4 2 3 3 6 2" xfId="1727" xr:uid="{00000000-0005-0000-0000-0000B1070000}"/>
    <cellStyle name="標準 4 2 3 3 6 2 2" xfId="1728" xr:uid="{00000000-0005-0000-0000-0000B2070000}"/>
    <cellStyle name="標準 4 2 3 3 6 2 2 2" xfId="1729" xr:uid="{00000000-0005-0000-0000-0000B3070000}"/>
    <cellStyle name="標準 4 2 3 3 6 2 3" xfId="1730" xr:uid="{00000000-0005-0000-0000-0000B4070000}"/>
    <cellStyle name="標準 4 2 3 3 6 3" xfId="1731" xr:uid="{00000000-0005-0000-0000-0000B5070000}"/>
    <cellStyle name="標準 4 2 3 3 6 3 2" xfId="1732" xr:uid="{00000000-0005-0000-0000-0000B6070000}"/>
    <cellStyle name="標準 4 2 3 3 6 4" xfId="1733" xr:uid="{00000000-0005-0000-0000-0000B7070000}"/>
    <cellStyle name="標準 4 2 3 3 7" xfId="1734" xr:uid="{00000000-0005-0000-0000-0000B8070000}"/>
    <cellStyle name="標準 4 2 3 3 7 2" xfId="1735" xr:uid="{00000000-0005-0000-0000-0000B9070000}"/>
    <cellStyle name="標準 4 2 3 3 7 2 2" xfId="1736" xr:uid="{00000000-0005-0000-0000-0000BA070000}"/>
    <cellStyle name="標準 4 2 3 3 7 3" xfId="1737" xr:uid="{00000000-0005-0000-0000-0000BB070000}"/>
    <cellStyle name="標準 4 2 3 3 8" xfId="1738" xr:uid="{00000000-0005-0000-0000-0000BC070000}"/>
    <cellStyle name="標準 4 2 3 3 8 2" xfId="1739" xr:uid="{00000000-0005-0000-0000-0000BD070000}"/>
    <cellStyle name="標準 4 2 3 4" xfId="1740" xr:uid="{00000000-0005-0000-0000-0000BE070000}"/>
    <cellStyle name="標準 4 2 3 4 2" xfId="1741" xr:uid="{00000000-0005-0000-0000-0000BF070000}"/>
    <cellStyle name="標準 4 2 3 4 2 2" xfId="1742" xr:uid="{00000000-0005-0000-0000-0000C0070000}"/>
    <cellStyle name="標準 4 2 3 4 2 2 2" xfId="1743" xr:uid="{00000000-0005-0000-0000-0000C1070000}"/>
    <cellStyle name="標準 4 2 3 4 2 2 2 2" xfId="1744" xr:uid="{00000000-0005-0000-0000-0000C2070000}"/>
    <cellStyle name="標準 4 2 3 4 2 2 2 2 2" xfId="1745" xr:uid="{00000000-0005-0000-0000-0000C3070000}"/>
    <cellStyle name="標準 4 2 3 4 2 2 2 3" xfId="1746" xr:uid="{00000000-0005-0000-0000-0000C4070000}"/>
    <cellStyle name="標準 4 2 3 4 2 2 3" xfId="1747" xr:uid="{00000000-0005-0000-0000-0000C5070000}"/>
    <cellStyle name="標準 4 2 3 4 2 2 3 2" xfId="1748" xr:uid="{00000000-0005-0000-0000-0000C6070000}"/>
    <cellStyle name="標準 4 2 3 4 2 2 4" xfId="1749" xr:uid="{00000000-0005-0000-0000-0000C7070000}"/>
    <cellStyle name="標準 4 2 3 4 2 3" xfId="1750" xr:uid="{00000000-0005-0000-0000-0000C8070000}"/>
    <cellStyle name="標準 4 2 3 4 2 3 2" xfId="1751" xr:uid="{00000000-0005-0000-0000-0000C9070000}"/>
    <cellStyle name="標準 4 2 3 4 2 3 2 2" xfId="1752" xr:uid="{00000000-0005-0000-0000-0000CA070000}"/>
    <cellStyle name="標準 4 2 3 4 2 3 2 2 2" xfId="1753" xr:uid="{00000000-0005-0000-0000-0000CB070000}"/>
    <cellStyle name="標準 4 2 3 4 2 3 2 3" xfId="1754" xr:uid="{00000000-0005-0000-0000-0000CC070000}"/>
    <cellStyle name="標準 4 2 3 4 2 3 3" xfId="1755" xr:uid="{00000000-0005-0000-0000-0000CD070000}"/>
    <cellStyle name="標準 4 2 3 4 2 3 3 2" xfId="1756" xr:uid="{00000000-0005-0000-0000-0000CE070000}"/>
    <cellStyle name="標準 4 2 3 4 2 3 4" xfId="1757" xr:uid="{00000000-0005-0000-0000-0000CF070000}"/>
    <cellStyle name="標準 4 2 3 4 2 4" xfId="1758" xr:uid="{00000000-0005-0000-0000-0000D0070000}"/>
    <cellStyle name="標準 4 2 3 4 2 4 2" xfId="1759" xr:uid="{00000000-0005-0000-0000-0000D1070000}"/>
    <cellStyle name="標準 4 2 3 4 2 4 2 2" xfId="1760" xr:uid="{00000000-0005-0000-0000-0000D2070000}"/>
    <cellStyle name="標準 4 2 3 4 2 4 3" xfId="1761" xr:uid="{00000000-0005-0000-0000-0000D3070000}"/>
    <cellStyle name="標準 4 2 3 4 2 5" xfId="1762" xr:uid="{00000000-0005-0000-0000-0000D4070000}"/>
    <cellStyle name="標準 4 2 3 4 2 5 2" xfId="1763" xr:uid="{00000000-0005-0000-0000-0000D5070000}"/>
    <cellStyle name="標準 4 2 3 4 2 6" xfId="1764" xr:uid="{00000000-0005-0000-0000-0000D6070000}"/>
    <cellStyle name="標準 4 2 3 4 3" xfId="1765" xr:uid="{00000000-0005-0000-0000-0000D7070000}"/>
    <cellStyle name="標準 4 2 3 4 3 2" xfId="1766" xr:uid="{00000000-0005-0000-0000-0000D8070000}"/>
    <cellStyle name="標準 4 2 3 4 3 2 2" xfId="1767" xr:uid="{00000000-0005-0000-0000-0000D9070000}"/>
    <cellStyle name="標準 4 2 3 4 3 2 2 2" xfId="1768" xr:uid="{00000000-0005-0000-0000-0000DA070000}"/>
    <cellStyle name="標準 4 2 3 4 3 2 3" xfId="1769" xr:uid="{00000000-0005-0000-0000-0000DB070000}"/>
    <cellStyle name="標準 4 2 3 4 3 3" xfId="1770" xr:uid="{00000000-0005-0000-0000-0000DC070000}"/>
    <cellStyle name="標準 4 2 3 4 3 3 2" xfId="1771" xr:uid="{00000000-0005-0000-0000-0000DD070000}"/>
    <cellStyle name="標準 4 2 3 4 3 4" xfId="1772" xr:uid="{00000000-0005-0000-0000-0000DE070000}"/>
    <cellStyle name="標準 4 2 3 4 4" xfId="1773" xr:uid="{00000000-0005-0000-0000-0000DF070000}"/>
    <cellStyle name="標準 4 2 3 4 4 2" xfId="1774" xr:uid="{00000000-0005-0000-0000-0000E0070000}"/>
    <cellStyle name="標準 4 2 3 4 4 2 2" xfId="1775" xr:uid="{00000000-0005-0000-0000-0000E1070000}"/>
    <cellStyle name="標準 4 2 3 4 4 2 2 2" xfId="1776" xr:uid="{00000000-0005-0000-0000-0000E2070000}"/>
    <cellStyle name="標準 4 2 3 4 4 2 3" xfId="1777" xr:uid="{00000000-0005-0000-0000-0000E3070000}"/>
    <cellStyle name="標準 4 2 3 4 4 3" xfId="1778" xr:uid="{00000000-0005-0000-0000-0000E4070000}"/>
    <cellStyle name="標準 4 2 3 4 4 3 2" xfId="1779" xr:uid="{00000000-0005-0000-0000-0000E5070000}"/>
    <cellStyle name="標準 4 2 3 4 4 4" xfId="1780" xr:uid="{00000000-0005-0000-0000-0000E6070000}"/>
    <cellStyle name="標準 4 2 3 4 5" xfId="1781" xr:uid="{00000000-0005-0000-0000-0000E7070000}"/>
    <cellStyle name="標準 4 2 3 4 5 2" xfId="1782" xr:uid="{00000000-0005-0000-0000-0000E8070000}"/>
    <cellStyle name="標準 4 2 3 4 5 2 2" xfId="1783" xr:uid="{00000000-0005-0000-0000-0000E9070000}"/>
    <cellStyle name="標準 4 2 3 4 5 3" xfId="1784" xr:uid="{00000000-0005-0000-0000-0000EA070000}"/>
    <cellStyle name="標準 4 2 3 4 6" xfId="1785" xr:uid="{00000000-0005-0000-0000-0000EB070000}"/>
    <cellStyle name="標準 4 2 3 4 6 2" xfId="1786" xr:uid="{00000000-0005-0000-0000-0000EC070000}"/>
    <cellStyle name="標準 4 2 3 5" xfId="1787" xr:uid="{00000000-0005-0000-0000-0000ED070000}"/>
    <cellStyle name="標準 4 2 3 5 2" xfId="1788" xr:uid="{00000000-0005-0000-0000-0000EE070000}"/>
    <cellStyle name="標準 4 2 3 5 2 2" xfId="1789" xr:uid="{00000000-0005-0000-0000-0000EF070000}"/>
    <cellStyle name="標準 4 2 3 5 2 2 2" xfId="1790" xr:uid="{00000000-0005-0000-0000-0000F0070000}"/>
    <cellStyle name="標準 4 2 3 5 2 2 2 2" xfId="1791" xr:uid="{00000000-0005-0000-0000-0000F1070000}"/>
    <cellStyle name="標準 4 2 3 5 2 2 2 2 2" xfId="1792" xr:uid="{00000000-0005-0000-0000-0000F2070000}"/>
    <cellStyle name="標準 4 2 3 5 2 2 2 3" xfId="1793" xr:uid="{00000000-0005-0000-0000-0000F3070000}"/>
    <cellStyle name="標準 4 2 3 5 2 2 3" xfId="1794" xr:uid="{00000000-0005-0000-0000-0000F4070000}"/>
    <cellStyle name="標準 4 2 3 5 2 2 3 2" xfId="1795" xr:uid="{00000000-0005-0000-0000-0000F5070000}"/>
    <cellStyle name="標準 4 2 3 5 2 2 4" xfId="1796" xr:uid="{00000000-0005-0000-0000-0000F6070000}"/>
    <cellStyle name="標準 4 2 3 5 2 3" xfId="1797" xr:uid="{00000000-0005-0000-0000-0000F7070000}"/>
    <cellStyle name="標準 4 2 3 5 2 3 2" xfId="1798" xr:uid="{00000000-0005-0000-0000-0000F8070000}"/>
    <cellStyle name="標準 4 2 3 5 2 3 2 2" xfId="1799" xr:uid="{00000000-0005-0000-0000-0000F9070000}"/>
    <cellStyle name="標準 4 2 3 5 2 3 2 2 2" xfId="1800" xr:uid="{00000000-0005-0000-0000-0000FA070000}"/>
    <cellStyle name="標準 4 2 3 5 2 3 2 3" xfId="1801" xr:uid="{00000000-0005-0000-0000-0000FB070000}"/>
    <cellStyle name="標準 4 2 3 5 2 3 3" xfId="1802" xr:uid="{00000000-0005-0000-0000-0000FC070000}"/>
    <cellStyle name="標準 4 2 3 5 2 3 3 2" xfId="1803" xr:uid="{00000000-0005-0000-0000-0000FD070000}"/>
    <cellStyle name="標準 4 2 3 5 2 3 4" xfId="1804" xr:uid="{00000000-0005-0000-0000-0000FE070000}"/>
    <cellStyle name="標準 4 2 3 5 2 4" xfId="1805" xr:uid="{00000000-0005-0000-0000-0000FF070000}"/>
    <cellStyle name="標準 4 2 3 5 2 4 2" xfId="1806" xr:uid="{00000000-0005-0000-0000-000000080000}"/>
    <cellStyle name="標準 4 2 3 5 2 4 2 2" xfId="1807" xr:uid="{00000000-0005-0000-0000-000001080000}"/>
    <cellStyle name="標準 4 2 3 5 2 4 3" xfId="1808" xr:uid="{00000000-0005-0000-0000-000002080000}"/>
    <cellStyle name="標準 4 2 3 5 2 5" xfId="1809" xr:uid="{00000000-0005-0000-0000-000003080000}"/>
    <cellStyle name="標準 4 2 3 5 2 5 2" xfId="1810" xr:uid="{00000000-0005-0000-0000-000004080000}"/>
    <cellStyle name="標準 4 2 3 5 2 6" xfId="1811" xr:uid="{00000000-0005-0000-0000-000005080000}"/>
    <cellStyle name="標準 4 2 3 5 3" xfId="1812" xr:uid="{00000000-0005-0000-0000-000006080000}"/>
    <cellStyle name="標準 4 2 3 5 3 2" xfId="1813" xr:uid="{00000000-0005-0000-0000-000007080000}"/>
    <cellStyle name="標準 4 2 3 5 3 2 2" xfId="1814" xr:uid="{00000000-0005-0000-0000-000008080000}"/>
    <cellStyle name="標準 4 2 3 5 3 2 2 2" xfId="1815" xr:uid="{00000000-0005-0000-0000-000009080000}"/>
    <cellStyle name="標準 4 2 3 5 3 2 3" xfId="1816" xr:uid="{00000000-0005-0000-0000-00000A080000}"/>
    <cellStyle name="標準 4 2 3 5 3 3" xfId="1817" xr:uid="{00000000-0005-0000-0000-00000B080000}"/>
    <cellStyle name="標準 4 2 3 5 3 3 2" xfId="1818" xr:uid="{00000000-0005-0000-0000-00000C080000}"/>
    <cellStyle name="標準 4 2 3 5 3 4" xfId="1819" xr:uid="{00000000-0005-0000-0000-00000D080000}"/>
    <cellStyle name="標準 4 2 3 5 4" xfId="1820" xr:uid="{00000000-0005-0000-0000-00000E080000}"/>
    <cellStyle name="標準 4 2 3 5 4 2" xfId="1821" xr:uid="{00000000-0005-0000-0000-00000F080000}"/>
    <cellStyle name="標準 4 2 3 5 4 2 2" xfId="1822" xr:uid="{00000000-0005-0000-0000-000010080000}"/>
    <cellStyle name="標準 4 2 3 5 4 2 2 2" xfId="1823" xr:uid="{00000000-0005-0000-0000-000011080000}"/>
    <cellStyle name="標準 4 2 3 5 4 2 3" xfId="1824" xr:uid="{00000000-0005-0000-0000-000012080000}"/>
    <cellStyle name="標準 4 2 3 5 4 3" xfId="1825" xr:uid="{00000000-0005-0000-0000-000013080000}"/>
    <cellStyle name="標準 4 2 3 5 4 3 2" xfId="1826" xr:uid="{00000000-0005-0000-0000-000014080000}"/>
    <cellStyle name="標準 4 2 3 5 4 4" xfId="1827" xr:uid="{00000000-0005-0000-0000-000015080000}"/>
    <cellStyle name="標準 4 2 3 5 5" xfId="1828" xr:uid="{00000000-0005-0000-0000-000016080000}"/>
    <cellStyle name="標準 4 2 3 5 5 2" xfId="1829" xr:uid="{00000000-0005-0000-0000-000017080000}"/>
    <cellStyle name="標準 4 2 3 5 5 2 2" xfId="1830" xr:uid="{00000000-0005-0000-0000-000018080000}"/>
    <cellStyle name="標準 4 2 3 5 5 3" xfId="1831" xr:uid="{00000000-0005-0000-0000-000019080000}"/>
    <cellStyle name="標準 4 2 3 5 6" xfId="1832" xr:uid="{00000000-0005-0000-0000-00001A080000}"/>
    <cellStyle name="標準 4 2 3 5 6 2" xfId="1833" xr:uid="{00000000-0005-0000-0000-00001B080000}"/>
    <cellStyle name="標準 4 2 3 6" xfId="1834" xr:uid="{00000000-0005-0000-0000-00001C080000}"/>
    <cellStyle name="標準 4 2 3 6 2" xfId="1835" xr:uid="{00000000-0005-0000-0000-00001D080000}"/>
    <cellStyle name="標準 4 2 3 6 2 2" xfId="1836" xr:uid="{00000000-0005-0000-0000-00001E080000}"/>
    <cellStyle name="標準 4 2 3 6 2 2 2" xfId="1837" xr:uid="{00000000-0005-0000-0000-00001F080000}"/>
    <cellStyle name="標準 4 2 3 6 2 2 2 2" xfId="1838" xr:uid="{00000000-0005-0000-0000-000020080000}"/>
    <cellStyle name="標準 4 2 3 6 2 2 3" xfId="1839" xr:uid="{00000000-0005-0000-0000-000021080000}"/>
    <cellStyle name="標準 4 2 3 6 2 3" xfId="1840" xr:uid="{00000000-0005-0000-0000-000022080000}"/>
    <cellStyle name="標準 4 2 3 6 2 3 2" xfId="1841" xr:uid="{00000000-0005-0000-0000-000023080000}"/>
    <cellStyle name="標準 4 2 3 6 2 4" xfId="1842" xr:uid="{00000000-0005-0000-0000-000024080000}"/>
    <cellStyle name="標準 4 2 3 6 3" xfId="1843" xr:uid="{00000000-0005-0000-0000-000025080000}"/>
    <cellStyle name="標準 4 2 3 6 3 2" xfId="1844" xr:uid="{00000000-0005-0000-0000-000026080000}"/>
    <cellStyle name="標準 4 2 3 6 3 2 2" xfId="1845" xr:uid="{00000000-0005-0000-0000-000027080000}"/>
    <cellStyle name="標準 4 2 3 6 3 2 2 2" xfId="1846" xr:uid="{00000000-0005-0000-0000-000028080000}"/>
    <cellStyle name="標準 4 2 3 6 3 2 3" xfId="1847" xr:uid="{00000000-0005-0000-0000-000029080000}"/>
    <cellStyle name="標準 4 2 3 6 3 3" xfId="1848" xr:uid="{00000000-0005-0000-0000-00002A080000}"/>
    <cellStyle name="標準 4 2 3 6 3 3 2" xfId="1849" xr:uid="{00000000-0005-0000-0000-00002B080000}"/>
    <cellStyle name="標準 4 2 3 6 3 4" xfId="1850" xr:uid="{00000000-0005-0000-0000-00002C080000}"/>
    <cellStyle name="標準 4 2 3 6 4" xfId="1851" xr:uid="{00000000-0005-0000-0000-00002D080000}"/>
    <cellStyle name="標準 4 2 3 6 4 2" xfId="1852" xr:uid="{00000000-0005-0000-0000-00002E080000}"/>
    <cellStyle name="標準 4 2 3 6 4 2 2" xfId="1853" xr:uid="{00000000-0005-0000-0000-00002F080000}"/>
    <cellStyle name="標準 4 2 3 6 4 3" xfId="1854" xr:uid="{00000000-0005-0000-0000-000030080000}"/>
    <cellStyle name="標準 4 2 3 6 5" xfId="1855" xr:uid="{00000000-0005-0000-0000-000031080000}"/>
    <cellStyle name="標準 4 2 3 6 5 2" xfId="1856" xr:uid="{00000000-0005-0000-0000-000032080000}"/>
    <cellStyle name="標準 4 2 3 6 6" xfId="1857" xr:uid="{00000000-0005-0000-0000-000033080000}"/>
    <cellStyle name="標準 4 2 3 7" xfId="1858" xr:uid="{00000000-0005-0000-0000-000034080000}"/>
    <cellStyle name="標準 4 2 3 7 2" xfId="1859" xr:uid="{00000000-0005-0000-0000-000035080000}"/>
    <cellStyle name="標準 4 2 3 7 2 2" xfId="1860" xr:uid="{00000000-0005-0000-0000-000036080000}"/>
    <cellStyle name="標準 4 2 3 7 2 2 2" xfId="1861" xr:uid="{00000000-0005-0000-0000-000037080000}"/>
    <cellStyle name="標準 4 2 3 7 2 3" xfId="1862" xr:uid="{00000000-0005-0000-0000-000038080000}"/>
    <cellStyle name="標準 4 2 3 7 3" xfId="1863" xr:uid="{00000000-0005-0000-0000-000039080000}"/>
    <cellStyle name="標準 4 2 3 7 3 2" xfId="1864" xr:uid="{00000000-0005-0000-0000-00003A080000}"/>
    <cellStyle name="標準 4 2 3 7 4" xfId="1865" xr:uid="{00000000-0005-0000-0000-00003B080000}"/>
    <cellStyle name="標準 4 2 3 8" xfId="1866" xr:uid="{00000000-0005-0000-0000-00003C080000}"/>
    <cellStyle name="標準 4 2 3 8 2" xfId="1867" xr:uid="{00000000-0005-0000-0000-00003D080000}"/>
    <cellStyle name="標準 4 2 3 8 2 2" xfId="1868" xr:uid="{00000000-0005-0000-0000-00003E080000}"/>
    <cellStyle name="標準 4 2 3 8 2 2 2" xfId="1869" xr:uid="{00000000-0005-0000-0000-00003F080000}"/>
    <cellStyle name="標準 4 2 3 8 2 3" xfId="1870" xr:uid="{00000000-0005-0000-0000-000040080000}"/>
    <cellStyle name="標準 4 2 3 8 3" xfId="1871" xr:uid="{00000000-0005-0000-0000-000041080000}"/>
    <cellStyle name="標準 4 2 3 8 3 2" xfId="1872" xr:uid="{00000000-0005-0000-0000-000042080000}"/>
    <cellStyle name="標準 4 2 3 8 4" xfId="1873" xr:uid="{00000000-0005-0000-0000-000043080000}"/>
    <cellStyle name="標準 4 2 3 9" xfId="1874" xr:uid="{00000000-0005-0000-0000-000044080000}"/>
    <cellStyle name="標準 4 2 3 9 2" xfId="1875" xr:uid="{00000000-0005-0000-0000-000045080000}"/>
    <cellStyle name="標準 4 2 3 9 2 2" xfId="1876" xr:uid="{00000000-0005-0000-0000-000046080000}"/>
    <cellStyle name="標準 4 2 3 9 3" xfId="1877" xr:uid="{00000000-0005-0000-0000-000047080000}"/>
    <cellStyle name="標準 4 2 4" xfId="1878" xr:uid="{00000000-0005-0000-0000-000048080000}"/>
    <cellStyle name="標準 4 2 4 10" xfId="1879" xr:uid="{00000000-0005-0000-0000-000049080000}"/>
    <cellStyle name="標準 4 2 4 10 2" xfId="1880" xr:uid="{00000000-0005-0000-0000-00004A080000}"/>
    <cellStyle name="標準 4 2 4 2" xfId="1881" xr:uid="{00000000-0005-0000-0000-00004B080000}"/>
    <cellStyle name="標準 4 2 4 2 2" xfId="1882" xr:uid="{00000000-0005-0000-0000-00004C080000}"/>
    <cellStyle name="標準 4 2 4 2 2 2" xfId="1883" xr:uid="{00000000-0005-0000-0000-00004D080000}"/>
    <cellStyle name="標準 4 2 4 2 2 2 2" xfId="1884" xr:uid="{00000000-0005-0000-0000-00004E080000}"/>
    <cellStyle name="標準 4 2 4 2 2 2 2 2" xfId="1885" xr:uid="{00000000-0005-0000-0000-00004F080000}"/>
    <cellStyle name="標準 4 2 4 2 2 2 2 2 2" xfId="1886" xr:uid="{00000000-0005-0000-0000-000050080000}"/>
    <cellStyle name="標準 4 2 4 2 2 2 2 2 2 2" xfId="1887" xr:uid="{00000000-0005-0000-0000-000051080000}"/>
    <cellStyle name="標準 4 2 4 2 2 2 2 2 3" xfId="1888" xr:uid="{00000000-0005-0000-0000-000052080000}"/>
    <cellStyle name="標準 4 2 4 2 2 2 2 3" xfId="1889" xr:uid="{00000000-0005-0000-0000-000053080000}"/>
    <cellStyle name="標準 4 2 4 2 2 2 2 3 2" xfId="1890" xr:uid="{00000000-0005-0000-0000-000054080000}"/>
    <cellStyle name="標準 4 2 4 2 2 2 2 4" xfId="1891" xr:uid="{00000000-0005-0000-0000-000055080000}"/>
    <cellStyle name="標準 4 2 4 2 2 2 3" xfId="1892" xr:uid="{00000000-0005-0000-0000-000056080000}"/>
    <cellStyle name="標準 4 2 4 2 2 2 3 2" xfId="1893" xr:uid="{00000000-0005-0000-0000-000057080000}"/>
    <cellStyle name="標準 4 2 4 2 2 2 3 2 2" xfId="1894" xr:uid="{00000000-0005-0000-0000-000058080000}"/>
    <cellStyle name="標準 4 2 4 2 2 2 3 2 2 2" xfId="1895" xr:uid="{00000000-0005-0000-0000-000059080000}"/>
    <cellStyle name="標準 4 2 4 2 2 2 3 2 3" xfId="1896" xr:uid="{00000000-0005-0000-0000-00005A080000}"/>
    <cellStyle name="標準 4 2 4 2 2 2 3 3" xfId="1897" xr:uid="{00000000-0005-0000-0000-00005B080000}"/>
    <cellStyle name="標準 4 2 4 2 2 2 3 3 2" xfId="1898" xr:uid="{00000000-0005-0000-0000-00005C080000}"/>
    <cellStyle name="標準 4 2 4 2 2 2 3 4" xfId="1899" xr:uid="{00000000-0005-0000-0000-00005D080000}"/>
    <cellStyle name="標準 4 2 4 2 2 2 4" xfId="1900" xr:uid="{00000000-0005-0000-0000-00005E080000}"/>
    <cellStyle name="標準 4 2 4 2 2 2 4 2" xfId="1901" xr:uid="{00000000-0005-0000-0000-00005F080000}"/>
    <cellStyle name="標準 4 2 4 2 2 2 4 2 2" xfId="1902" xr:uid="{00000000-0005-0000-0000-000060080000}"/>
    <cellStyle name="標準 4 2 4 2 2 2 4 3" xfId="1903" xr:uid="{00000000-0005-0000-0000-000061080000}"/>
    <cellStyle name="標準 4 2 4 2 2 2 5" xfId="1904" xr:uid="{00000000-0005-0000-0000-000062080000}"/>
    <cellStyle name="標準 4 2 4 2 2 2 5 2" xfId="1905" xr:uid="{00000000-0005-0000-0000-000063080000}"/>
    <cellStyle name="標準 4 2 4 2 2 2 6" xfId="1906" xr:uid="{00000000-0005-0000-0000-000064080000}"/>
    <cellStyle name="標準 4 2 4 2 2 3" xfId="1907" xr:uid="{00000000-0005-0000-0000-000065080000}"/>
    <cellStyle name="標準 4 2 4 2 2 3 2" xfId="1908" xr:uid="{00000000-0005-0000-0000-000066080000}"/>
    <cellStyle name="標準 4 2 4 2 2 3 2 2" xfId="1909" xr:uid="{00000000-0005-0000-0000-000067080000}"/>
    <cellStyle name="標準 4 2 4 2 2 3 2 2 2" xfId="1910" xr:uid="{00000000-0005-0000-0000-000068080000}"/>
    <cellStyle name="標準 4 2 4 2 2 3 2 3" xfId="1911" xr:uid="{00000000-0005-0000-0000-000069080000}"/>
    <cellStyle name="標準 4 2 4 2 2 3 3" xfId="1912" xr:uid="{00000000-0005-0000-0000-00006A080000}"/>
    <cellStyle name="標準 4 2 4 2 2 3 3 2" xfId="1913" xr:uid="{00000000-0005-0000-0000-00006B080000}"/>
    <cellStyle name="標準 4 2 4 2 2 3 4" xfId="1914" xr:uid="{00000000-0005-0000-0000-00006C080000}"/>
    <cellStyle name="標準 4 2 4 2 2 4" xfId="1915" xr:uid="{00000000-0005-0000-0000-00006D080000}"/>
    <cellStyle name="標準 4 2 4 2 2 4 2" xfId="1916" xr:uid="{00000000-0005-0000-0000-00006E080000}"/>
    <cellStyle name="標準 4 2 4 2 2 4 2 2" xfId="1917" xr:uid="{00000000-0005-0000-0000-00006F080000}"/>
    <cellStyle name="標準 4 2 4 2 2 4 2 2 2" xfId="1918" xr:uid="{00000000-0005-0000-0000-000070080000}"/>
    <cellStyle name="標準 4 2 4 2 2 4 2 3" xfId="1919" xr:uid="{00000000-0005-0000-0000-000071080000}"/>
    <cellStyle name="標準 4 2 4 2 2 4 3" xfId="1920" xr:uid="{00000000-0005-0000-0000-000072080000}"/>
    <cellStyle name="標準 4 2 4 2 2 4 3 2" xfId="1921" xr:uid="{00000000-0005-0000-0000-000073080000}"/>
    <cellStyle name="標準 4 2 4 2 2 4 4" xfId="1922" xr:uid="{00000000-0005-0000-0000-000074080000}"/>
    <cellStyle name="標準 4 2 4 2 2 5" xfId="1923" xr:uid="{00000000-0005-0000-0000-000075080000}"/>
    <cellStyle name="標準 4 2 4 2 2 5 2" xfId="1924" xr:uid="{00000000-0005-0000-0000-000076080000}"/>
    <cellStyle name="標準 4 2 4 2 2 5 2 2" xfId="1925" xr:uid="{00000000-0005-0000-0000-000077080000}"/>
    <cellStyle name="標準 4 2 4 2 2 5 3" xfId="1926" xr:uid="{00000000-0005-0000-0000-000078080000}"/>
    <cellStyle name="標準 4 2 4 2 2 6" xfId="1927" xr:uid="{00000000-0005-0000-0000-000079080000}"/>
    <cellStyle name="標準 4 2 4 2 2 6 2" xfId="1928" xr:uid="{00000000-0005-0000-0000-00007A080000}"/>
    <cellStyle name="標準 4 2 4 2 3" xfId="1929" xr:uid="{00000000-0005-0000-0000-00007B080000}"/>
    <cellStyle name="標準 4 2 4 2 3 2" xfId="1930" xr:uid="{00000000-0005-0000-0000-00007C080000}"/>
    <cellStyle name="標準 4 2 4 2 3 2 2" xfId="1931" xr:uid="{00000000-0005-0000-0000-00007D080000}"/>
    <cellStyle name="標準 4 2 4 2 3 2 2 2" xfId="1932" xr:uid="{00000000-0005-0000-0000-00007E080000}"/>
    <cellStyle name="標準 4 2 4 2 3 2 2 2 2" xfId="1933" xr:uid="{00000000-0005-0000-0000-00007F080000}"/>
    <cellStyle name="標準 4 2 4 2 3 2 2 2 2 2" xfId="1934" xr:uid="{00000000-0005-0000-0000-000080080000}"/>
    <cellStyle name="標準 4 2 4 2 3 2 2 2 3" xfId="1935" xr:uid="{00000000-0005-0000-0000-000081080000}"/>
    <cellStyle name="標準 4 2 4 2 3 2 2 3" xfId="1936" xr:uid="{00000000-0005-0000-0000-000082080000}"/>
    <cellStyle name="標準 4 2 4 2 3 2 2 3 2" xfId="1937" xr:uid="{00000000-0005-0000-0000-000083080000}"/>
    <cellStyle name="標準 4 2 4 2 3 2 2 4" xfId="1938" xr:uid="{00000000-0005-0000-0000-000084080000}"/>
    <cellStyle name="標準 4 2 4 2 3 2 3" xfId="1939" xr:uid="{00000000-0005-0000-0000-000085080000}"/>
    <cellStyle name="標準 4 2 4 2 3 2 3 2" xfId="1940" xr:uid="{00000000-0005-0000-0000-000086080000}"/>
    <cellStyle name="標準 4 2 4 2 3 2 3 2 2" xfId="1941" xr:uid="{00000000-0005-0000-0000-000087080000}"/>
    <cellStyle name="標準 4 2 4 2 3 2 3 2 2 2" xfId="1942" xr:uid="{00000000-0005-0000-0000-000088080000}"/>
    <cellStyle name="標準 4 2 4 2 3 2 3 2 3" xfId="1943" xr:uid="{00000000-0005-0000-0000-000089080000}"/>
    <cellStyle name="標準 4 2 4 2 3 2 3 3" xfId="1944" xr:uid="{00000000-0005-0000-0000-00008A080000}"/>
    <cellStyle name="標準 4 2 4 2 3 2 3 3 2" xfId="1945" xr:uid="{00000000-0005-0000-0000-00008B080000}"/>
    <cellStyle name="標準 4 2 4 2 3 2 3 4" xfId="1946" xr:uid="{00000000-0005-0000-0000-00008C080000}"/>
    <cellStyle name="標準 4 2 4 2 3 2 4" xfId="1947" xr:uid="{00000000-0005-0000-0000-00008D080000}"/>
    <cellStyle name="標準 4 2 4 2 3 2 4 2" xfId="1948" xr:uid="{00000000-0005-0000-0000-00008E080000}"/>
    <cellStyle name="標準 4 2 4 2 3 2 4 2 2" xfId="1949" xr:uid="{00000000-0005-0000-0000-00008F080000}"/>
    <cellStyle name="標準 4 2 4 2 3 2 4 3" xfId="1950" xr:uid="{00000000-0005-0000-0000-000090080000}"/>
    <cellStyle name="標準 4 2 4 2 3 2 5" xfId="1951" xr:uid="{00000000-0005-0000-0000-000091080000}"/>
    <cellStyle name="標準 4 2 4 2 3 2 5 2" xfId="1952" xr:uid="{00000000-0005-0000-0000-000092080000}"/>
    <cellStyle name="標準 4 2 4 2 3 2 6" xfId="1953" xr:uid="{00000000-0005-0000-0000-000093080000}"/>
    <cellStyle name="標準 4 2 4 2 3 3" xfId="1954" xr:uid="{00000000-0005-0000-0000-000094080000}"/>
    <cellStyle name="標準 4 2 4 2 3 3 2" xfId="1955" xr:uid="{00000000-0005-0000-0000-000095080000}"/>
    <cellStyle name="標準 4 2 4 2 3 3 2 2" xfId="1956" xr:uid="{00000000-0005-0000-0000-000096080000}"/>
    <cellStyle name="標準 4 2 4 2 3 3 2 2 2" xfId="1957" xr:uid="{00000000-0005-0000-0000-000097080000}"/>
    <cellStyle name="標準 4 2 4 2 3 3 2 3" xfId="1958" xr:uid="{00000000-0005-0000-0000-000098080000}"/>
    <cellStyle name="標準 4 2 4 2 3 3 3" xfId="1959" xr:uid="{00000000-0005-0000-0000-000099080000}"/>
    <cellStyle name="標準 4 2 4 2 3 3 3 2" xfId="1960" xr:uid="{00000000-0005-0000-0000-00009A080000}"/>
    <cellStyle name="標準 4 2 4 2 3 3 4" xfId="1961" xr:uid="{00000000-0005-0000-0000-00009B080000}"/>
    <cellStyle name="標準 4 2 4 2 3 4" xfId="1962" xr:uid="{00000000-0005-0000-0000-00009C080000}"/>
    <cellStyle name="標準 4 2 4 2 3 4 2" xfId="1963" xr:uid="{00000000-0005-0000-0000-00009D080000}"/>
    <cellStyle name="標準 4 2 4 2 3 4 2 2" xfId="1964" xr:uid="{00000000-0005-0000-0000-00009E080000}"/>
    <cellStyle name="標準 4 2 4 2 3 4 2 2 2" xfId="1965" xr:uid="{00000000-0005-0000-0000-00009F080000}"/>
    <cellStyle name="標準 4 2 4 2 3 4 2 3" xfId="1966" xr:uid="{00000000-0005-0000-0000-0000A0080000}"/>
    <cellStyle name="標準 4 2 4 2 3 4 3" xfId="1967" xr:uid="{00000000-0005-0000-0000-0000A1080000}"/>
    <cellStyle name="標準 4 2 4 2 3 4 3 2" xfId="1968" xr:uid="{00000000-0005-0000-0000-0000A2080000}"/>
    <cellStyle name="標準 4 2 4 2 3 4 4" xfId="1969" xr:uid="{00000000-0005-0000-0000-0000A3080000}"/>
    <cellStyle name="標準 4 2 4 2 3 5" xfId="1970" xr:uid="{00000000-0005-0000-0000-0000A4080000}"/>
    <cellStyle name="標準 4 2 4 2 3 5 2" xfId="1971" xr:uid="{00000000-0005-0000-0000-0000A5080000}"/>
    <cellStyle name="標準 4 2 4 2 3 5 2 2" xfId="1972" xr:uid="{00000000-0005-0000-0000-0000A6080000}"/>
    <cellStyle name="標準 4 2 4 2 3 5 3" xfId="1973" xr:uid="{00000000-0005-0000-0000-0000A7080000}"/>
    <cellStyle name="標準 4 2 4 2 3 6" xfId="1974" xr:uid="{00000000-0005-0000-0000-0000A8080000}"/>
    <cellStyle name="標準 4 2 4 2 3 6 2" xfId="1975" xr:uid="{00000000-0005-0000-0000-0000A9080000}"/>
    <cellStyle name="標準 4 2 4 2 4" xfId="1976" xr:uid="{00000000-0005-0000-0000-0000AA080000}"/>
    <cellStyle name="標準 4 2 4 2 4 2" xfId="1977" xr:uid="{00000000-0005-0000-0000-0000AB080000}"/>
    <cellStyle name="標準 4 2 4 2 4 2 2" xfId="1978" xr:uid="{00000000-0005-0000-0000-0000AC080000}"/>
    <cellStyle name="標準 4 2 4 2 4 2 2 2" xfId="1979" xr:uid="{00000000-0005-0000-0000-0000AD080000}"/>
    <cellStyle name="標準 4 2 4 2 4 2 2 2 2" xfId="1980" xr:uid="{00000000-0005-0000-0000-0000AE080000}"/>
    <cellStyle name="標準 4 2 4 2 4 2 2 3" xfId="1981" xr:uid="{00000000-0005-0000-0000-0000AF080000}"/>
    <cellStyle name="標準 4 2 4 2 4 2 3" xfId="1982" xr:uid="{00000000-0005-0000-0000-0000B0080000}"/>
    <cellStyle name="標準 4 2 4 2 4 2 3 2" xfId="1983" xr:uid="{00000000-0005-0000-0000-0000B1080000}"/>
    <cellStyle name="標準 4 2 4 2 4 2 4" xfId="1984" xr:uid="{00000000-0005-0000-0000-0000B2080000}"/>
    <cellStyle name="標準 4 2 4 2 4 3" xfId="1985" xr:uid="{00000000-0005-0000-0000-0000B3080000}"/>
    <cellStyle name="標準 4 2 4 2 4 3 2" xfId="1986" xr:uid="{00000000-0005-0000-0000-0000B4080000}"/>
    <cellStyle name="標準 4 2 4 2 4 3 2 2" xfId="1987" xr:uid="{00000000-0005-0000-0000-0000B5080000}"/>
    <cellStyle name="標準 4 2 4 2 4 3 2 2 2" xfId="1988" xr:uid="{00000000-0005-0000-0000-0000B6080000}"/>
    <cellStyle name="標準 4 2 4 2 4 3 2 3" xfId="1989" xr:uid="{00000000-0005-0000-0000-0000B7080000}"/>
    <cellStyle name="標準 4 2 4 2 4 3 3" xfId="1990" xr:uid="{00000000-0005-0000-0000-0000B8080000}"/>
    <cellStyle name="標準 4 2 4 2 4 3 3 2" xfId="1991" xr:uid="{00000000-0005-0000-0000-0000B9080000}"/>
    <cellStyle name="標準 4 2 4 2 4 3 4" xfId="1992" xr:uid="{00000000-0005-0000-0000-0000BA080000}"/>
    <cellStyle name="標準 4 2 4 2 4 4" xfId="1993" xr:uid="{00000000-0005-0000-0000-0000BB080000}"/>
    <cellStyle name="標準 4 2 4 2 4 4 2" xfId="1994" xr:uid="{00000000-0005-0000-0000-0000BC080000}"/>
    <cellStyle name="標準 4 2 4 2 4 4 2 2" xfId="1995" xr:uid="{00000000-0005-0000-0000-0000BD080000}"/>
    <cellStyle name="標準 4 2 4 2 4 4 3" xfId="1996" xr:uid="{00000000-0005-0000-0000-0000BE080000}"/>
    <cellStyle name="標準 4 2 4 2 4 5" xfId="1997" xr:uid="{00000000-0005-0000-0000-0000BF080000}"/>
    <cellStyle name="標準 4 2 4 2 4 5 2" xfId="1998" xr:uid="{00000000-0005-0000-0000-0000C0080000}"/>
    <cellStyle name="標準 4 2 4 2 4 6" xfId="1999" xr:uid="{00000000-0005-0000-0000-0000C1080000}"/>
    <cellStyle name="標準 4 2 4 2 5" xfId="2000" xr:uid="{00000000-0005-0000-0000-0000C2080000}"/>
    <cellStyle name="標準 4 2 4 2 5 2" xfId="2001" xr:uid="{00000000-0005-0000-0000-0000C3080000}"/>
    <cellStyle name="標準 4 2 4 2 5 2 2" xfId="2002" xr:uid="{00000000-0005-0000-0000-0000C4080000}"/>
    <cellStyle name="標準 4 2 4 2 5 2 2 2" xfId="2003" xr:uid="{00000000-0005-0000-0000-0000C5080000}"/>
    <cellStyle name="標準 4 2 4 2 5 2 3" xfId="2004" xr:uid="{00000000-0005-0000-0000-0000C6080000}"/>
    <cellStyle name="標準 4 2 4 2 5 3" xfId="2005" xr:uid="{00000000-0005-0000-0000-0000C7080000}"/>
    <cellStyle name="標準 4 2 4 2 5 3 2" xfId="2006" xr:uid="{00000000-0005-0000-0000-0000C8080000}"/>
    <cellStyle name="標準 4 2 4 2 5 4" xfId="2007" xr:uid="{00000000-0005-0000-0000-0000C9080000}"/>
    <cellStyle name="標準 4 2 4 2 6" xfId="2008" xr:uid="{00000000-0005-0000-0000-0000CA080000}"/>
    <cellStyle name="標準 4 2 4 2 6 2" xfId="2009" xr:uid="{00000000-0005-0000-0000-0000CB080000}"/>
    <cellStyle name="標準 4 2 4 2 6 2 2" xfId="2010" xr:uid="{00000000-0005-0000-0000-0000CC080000}"/>
    <cellStyle name="標準 4 2 4 2 6 2 2 2" xfId="2011" xr:uid="{00000000-0005-0000-0000-0000CD080000}"/>
    <cellStyle name="標準 4 2 4 2 6 2 3" xfId="2012" xr:uid="{00000000-0005-0000-0000-0000CE080000}"/>
    <cellStyle name="標準 4 2 4 2 6 3" xfId="2013" xr:uid="{00000000-0005-0000-0000-0000CF080000}"/>
    <cellStyle name="標準 4 2 4 2 6 3 2" xfId="2014" xr:uid="{00000000-0005-0000-0000-0000D0080000}"/>
    <cellStyle name="標準 4 2 4 2 6 4" xfId="2015" xr:uid="{00000000-0005-0000-0000-0000D1080000}"/>
    <cellStyle name="標準 4 2 4 2 7" xfId="2016" xr:uid="{00000000-0005-0000-0000-0000D2080000}"/>
    <cellStyle name="標準 4 2 4 2 7 2" xfId="2017" xr:uid="{00000000-0005-0000-0000-0000D3080000}"/>
    <cellStyle name="標準 4 2 4 2 7 2 2" xfId="2018" xr:uid="{00000000-0005-0000-0000-0000D4080000}"/>
    <cellStyle name="標準 4 2 4 2 7 3" xfId="2019" xr:uid="{00000000-0005-0000-0000-0000D5080000}"/>
    <cellStyle name="標準 4 2 4 2 8" xfId="2020" xr:uid="{00000000-0005-0000-0000-0000D6080000}"/>
    <cellStyle name="標準 4 2 4 2 8 2" xfId="2021" xr:uid="{00000000-0005-0000-0000-0000D7080000}"/>
    <cellStyle name="標準 4 2 4 3" xfId="2022" xr:uid="{00000000-0005-0000-0000-0000D8080000}"/>
    <cellStyle name="標準 4 2 4 3 2" xfId="2023" xr:uid="{00000000-0005-0000-0000-0000D9080000}"/>
    <cellStyle name="標準 4 2 4 3 2 2" xfId="2024" xr:uid="{00000000-0005-0000-0000-0000DA080000}"/>
    <cellStyle name="標準 4 2 4 3 2 2 2" xfId="2025" xr:uid="{00000000-0005-0000-0000-0000DB080000}"/>
    <cellStyle name="標準 4 2 4 3 2 2 2 2" xfId="2026" xr:uid="{00000000-0005-0000-0000-0000DC080000}"/>
    <cellStyle name="標準 4 2 4 3 2 2 2 2 2" xfId="2027" xr:uid="{00000000-0005-0000-0000-0000DD080000}"/>
    <cellStyle name="標準 4 2 4 3 2 2 2 2 2 2" xfId="2028" xr:uid="{00000000-0005-0000-0000-0000DE080000}"/>
    <cellStyle name="標準 4 2 4 3 2 2 2 2 3" xfId="2029" xr:uid="{00000000-0005-0000-0000-0000DF080000}"/>
    <cellStyle name="標準 4 2 4 3 2 2 2 3" xfId="2030" xr:uid="{00000000-0005-0000-0000-0000E0080000}"/>
    <cellStyle name="標準 4 2 4 3 2 2 2 3 2" xfId="2031" xr:uid="{00000000-0005-0000-0000-0000E1080000}"/>
    <cellStyle name="標準 4 2 4 3 2 2 2 4" xfId="2032" xr:uid="{00000000-0005-0000-0000-0000E2080000}"/>
    <cellStyle name="標準 4 2 4 3 2 2 3" xfId="2033" xr:uid="{00000000-0005-0000-0000-0000E3080000}"/>
    <cellStyle name="標準 4 2 4 3 2 2 3 2" xfId="2034" xr:uid="{00000000-0005-0000-0000-0000E4080000}"/>
    <cellStyle name="標準 4 2 4 3 2 2 3 2 2" xfId="2035" xr:uid="{00000000-0005-0000-0000-0000E5080000}"/>
    <cellStyle name="標準 4 2 4 3 2 2 3 2 2 2" xfId="2036" xr:uid="{00000000-0005-0000-0000-0000E6080000}"/>
    <cellStyle name="標準 4 2 4 3 2 2 3 2 3" xfId="2037" xr:uid="{00000000-0005-0000-0000-0000E7080000}"/>
    <cellStyle name="標準 4 2 4 3 2 2 3 3" xfId="2038" xr:uid="{00000000-0005-0000-0000-0000E8080000}"/>
    <cellStyle name="標準 4 2 4 3 2 2 3 3 2" xfId="2039" xr:uid="{00000000-0005-0000-0000-0000E9080000}"/>
    <cellStyle name="標準 4 2 4 3 2 2 3 4" xfId="2040" xr:uid="{00000000-0005-0000-0000-0000EA080000}"/>
    <cellStyle name="標準 4 2 4 3 2 2 4" xfId="2041" xr:uid="{00000000-0005-0000-0000-0000EB080000}"/>
    <cellStyle name="標準 4 2 4 3 2 2 4 2" xfId="2042" xr:uid="{00000000-0005-0000-0000-0000EC080000}"/>
    <cellStyle name="標準 4 2 4 3 2 2 4 2 2" xfId="2043" xr:uid="{00000000-0005-0000-0000-0000ED080000}"/>
    <cellStyle name="標準 4 2 4 3 2 2 4 3" xfId="2044" xr:uid="{00000000-0005-0000-0000-0000EE080000}"/>
    <cellStyle name="標準 4 2 4 3 2 2 5" xfId="2045" xr:uid="{00000000-0005-0000-0000-0000EF080000}"/>
    <cellStyle name="標準 4 2 4 3 2 2 5 2" xfId="2046" xr:uid="{00000000-0005-0000-0000-0000F0080000}"/>
    <cellStyle name="標準 4 2 4 3 2 2 6" xfId="2047" xr:uid="{00000000-0005-0000-0000-0000F1080000}"/>
    <cellStyle name="標準 4 2 4 3 2 3" xfId="2048" xr:uid="{00000000-0005-0000-0000-0000F2080000}"/>
    <cellStyle name="標準 4 2 4 3 2 3 2" xfId="2049" xr:uid="{00000000-0005-0000-0000-0000F3080000}"/>
    <cellStyle name="標準 4 2 4 3 2 3 2 2" xfId="2050" xr:uid="{00000000-0005-0000-0000-0000F4080000}"/>
    <cellStyle name="標準 4 2 4 3 2 3 2 2 2" xfId="2051" xr:uid="{00000000-0005-0000-0000-0000F5080000}"/>
    <cellStyle name="標準 4 2 4 3 2 3 2 3" xfId="2052" xr:uid="{00000000-0005-0000-0000-0000F6080000}"/>
    <cellStyle name="標準 4 2 4 3 2 3 3" xfId="2053" xr:uid="{00000000-0005-0000-0000-0000F7080000}"/>
    <cellStyle name="標準 4 2 4 3 2 3 3 2" xfId="2054" xr:uid="{00000000-0005-0000-0000-0000F8080000}"/>
    <cellStyle name="標準 4 2 4 3 2 3 4" xfId="2055" xr:uid="{00000000-0005-0000-0000-0000F9080000}"/>
    <cellStyle name="標準 4 2 4 3 2 4" xfId="2056" xr:uid="{00000000-0005-0000-0000-0000FA080000}"/>
    <cellStyle name="標準 4 2 4 3 2 4 2" xfId="2057" xr:uid="{00000000-0005-0000-0000-0000FB080000}"/>
    <cellStyle name="標準 4 2 4 3 2 4 2 2" xfId="2058" xr:uid="{00000000-0005-0000-0000-0000FC080000}"/>
    <cellStyle name="標準 4 2 4 3 2 4 2 2 2" xfId="2059" xr:uid="{00000000-0005-0000-0000-0000FD080000}"/>
    <cellStyle name="標準 4 2 4 3 2 4 2 3" xfId="2060" xr:uid="{00000000-0005-0000-0000-0000FE080000}"/>
    <cellStyle name="標準 4 2 4 3 2 4 3" xfId="2061" xr:uid="{00000000-0005-0000-0000-0000FF080000}"/>
    <cellStyle name="標準 4 2 4 3 2 4 3 2" xfId="2062" xr:uid="{00000000-0005-0000-0000-000000090000}"/>
    <cellStyle name="標準 4 2 4 3 2 4 4" xfId="2063" xr:uid="{00000000-0005-0000-0000-000001090000}"/>
    <cellStyle name="標準 4 2 4 3 2 5" xfId="2064" xr:uid="{00000000-0005-0000-0000-000002090000}"/>
    <cellStyle name="標準 4 2 4 3 2 5 2" xfId="2065" xr:uid="{00000000-0005-0000-0000-000003090000}"/>
    <cellStyle name="標準 4 2 4 3 2 5 2 2" xfId="2066" xr:uid="{00000000-0005-0000-0000-000004090000}"/>
    <cellStyle name="標準 4 2 4 3 2 5 3" xfId="2067" xr:uid="{00000000-0005-0000-0000-000005090000}"/>
    <cellStyle name="標準 4 2 4 3 2 6" xfId="2068" xr:uid="{00000000-0005-0000-0000-000006090000}"/>
    <cellStyle name="標準 4 2 4 3 2 6 2" xfId="2069" xr:uid="{00000000-0005-0000-0000-000007090000}"/>
    <cellStyle name="標準 4 2 4 3 3" xfId="2070" xr:uid="{00000000-0005-0000-0000-000008090000}"/>
    <cellStyle name="標準 4 2 4 3 3 2" xfId="2071" xr:uid="{00000000-0005-0000-0000-000009090000}"/>
    <cellStyle name="標準 4 2 4 3 3 2 2" xfId="2072" xr:uid="{00000000-0005-0000-0000-00000A090000}"/>
    <cellStyle name="標準 4 2 4 3 3 2 2 2" xfId="2073" xr:uid="{00000000-0005-0000-0000-00000B090000}"/>
    <cellStyle name="標準 4 2 4 3 3 2 2 2 2" xfId="2074" xr:uid="{00000000-0005-0000-0000-00000C090000}"/>
    <cellStyle name="標準 4 2 4 3 3 2 2 2 2 2" xfId="2075" xr:uid="{00000000-0005-0000-0000-00000D090000}"/>
    <cellStyle name="標準 4 2 4 3 3 2 2 2 3" xfId="2076" xr:uid="{00000000-0005-0000-0000-00000E090000}"/>
    <cellStyle name="標準 4 2 4 3 3 2 2 3" xfId="2077" xr:uid="{00000000-0005-0000-0000-00000F090000}"/>
    <cellStyle name="標準 4 2 4 3 3 2 2 3 2" xfId="2078" xr:uid="{00000000-0005-0000-0000-000010090000}"/>
    <cellStyle name="標準 4 2 4 3 3 2 2 4" xfId="2079" xr:uid="{00000000-0005-0000-0000-000011090000}"/>
    <cellStyle name="標準 4 2 4 3 3 2 3" xfId="2080" xr:uid="{00000000-0005-0000-0000-000012090000}"/>
    <cellStyle name="標準 4 2 4 3 3 2 3 2" xfId="2081" xr:uid="{00000000-0005-0000-0000-000013090000}"/>
    <cellStyle name="標準 4 2 4 3 3 2 3 2 2" xfId="2082" xr:uid="{00000000-0005-0000-0000-000014090000}"/>
    <cellStyle name="標準 4 2 4 3 3 2 3 2 2 2" xfId="2083" xr:uid="{00000000-0005-0000-0000-000015090000}"/>
    <cellStyle name="標準 4 2 4 3 3 2 3 2 3" xfId="2084" xr:uid="{00000000-0005-0000-0000-000016090000}"/>
    <cellStyle name="標準 4 2 4 3 3 2 3 3" xfId="2085" xr:uid="{00000000-0005-0000-0000-000017090000}"/>
    <cellStyle name="標準 4 2 4 3 3 2 3 3 2" xfId="2086" xr:uid="{00000000-0005-0000-0000-000018090000}"/>
    <cellStyle name="標準 4 2 4 3 3 2 3 4" xfId="2087" xr:uid="{00000000-0005-0000-0000-000019090000}"/>
    <cellStyle name="標準 4 2 4 3 3 2 4" xfId="2088" xr:uid="{00000000-0005-0000-0000-00001A090000}"/>
    <cellStyle name="標準 4 2 4 3 3 2 4 2" xfId="2089" xr:uid="{00000000-0005-0000-0000-00001B090000}"/>
    <cellStyle name="標準 4 2 4 3 3 2 4 2 2" xfId="2090" xr:uid="{00000000-0005-0000-0000-00001C090000}"/>
    <cellStyle name="標準 4 2 4 3 3 2 4 3" xfId="2091" xr:uid="{00000000-0005-0000-0000-00001D090000}"/>
    <cellStyle name="標準 4 2 4 3 3 2 5" xfId="2092" xr:uid="{00000000-0005-0000-0000-00001E090000}"/>
    <cellStyle name="標準 4 2 4 3 3 2 5 2" xfId="2093" xr:uid="{00000000-0005-0000-0000-00001F090000}"/>
    <cellStyle name="標準 4 2 4 3 3 2 6" xfId="2094" xr:uid="{00000000-0005-0000-0000-000020090000}"/>
    <cellStyle name="標準 4 2 4 3 3 3" xfId="2095" xr:uid="{00000000-0005-0000-0000-000021090000}"/>
    <cellStyle name="標準 4 2 4 3 3 3 2" xfId="2096" xr:uid="{00000000-0005-0000-0000-000022090000}"/>
    <cellStyle name="標準 4 2 4 3 3 3 2 2" xfId="2097" xr:uid="{00000000-0005-0000-0000-000023090000}"/>
    <cellStyle name="標準 4 2 4 3 3 3 2 2 2" xfId="2098" xr:uid="{00000000-0005-0000-0000-000024090000}"/>
    <cellStyle name="標準 4 2 4 3 3 3 2 3" xfId="2099" xr:uid="{00000000-0005-0000-0000-000025090000}"/>
    <cellStyle name="標準 4 2 4 3 3 3 3" xfId="2100" xr:uid="{00000000-0005-0000-0000-000026090000}"/>
    <cellStyle name="標準 4 2 4 3 3 3 3 2" xfId="2101" xr:uid="{00000000-0005-0000-0000-000027090000}"/>
    <cellStyle name="標準 4 2 4 3 3 3 4" xfId="2102" xr:uid="{00000000-0005-0000-0000-000028090000}"/>
    <cellStyle name="標準 4 2 4 3 3 4" xfId="2103" xr:uid="{00000000-0005-0000-0000-000029090000}"/>
    <cellStyle name="標準 4 2 4 3 3 4 2" xfId="2104" xr:uid="{00000000-0005-0000-0000-00002A090000}"/>
    <cellStyle name="標準 4 2 4 3 3 4 2 2" xfId="2105" xr:uid="{00000000-0005-0000-0000-00002B090000}"/>
    <cellStyle name="標準 4 2 4 3 3 4 2 2 2" xfId="2106" xr:uid="{00000000-0005-0000-0000-00002C090000}"/>
    <cellStyle name="標準 4 2 4 3 3 4 2 3" xfId="2107" xr:uid="{00000000-0005-0000-0000-00002D090000}"/>
    <cellStyle name="標準 4 2 4 3 3 4 3" xfId="2108" xr:uid="{00000000-0005-0000-0000-00002E090000}"/>
    <cellStyle name="標準 4 2 4 3 3 4 3 2" xfId="2109" xr:uid="{00000000-0005-0000-0000-00002F090000}"/>
    <cellStyle name="標準 4 2 4 3 3 4 4" xfId="2110" xr:uid="{00000000-0005-0000-0000-000030090000}"/>
    <cellStyle name="標準 4 2 4 3 3 5" xfId="2111" xr:uid="{00000000-0005-0000-0000-000031090000}"/>
    <cellStyle name="標準 4 2 4 3 3 5 2" xfId="2112" xr:uid="{00000000-0005-0000-0000-000032090000}"/>
    <cellStyle name="標準 4 2 4 3 3 5 2 2" xfId="2113" xr:uid="{00000000-0005-0000-0000-000033090000}"/>
    <cellStyle name="標準 4 2 4 3 3 5 3" xfId="2114" xr:uid="{00000000-0005-0000-0000-000034090000}"/>
    <cellStyle name="標準 4 2 4 3 3 6" xfId="2115" xr:uid="{00000000-0005-0000-0000-000035090000}"/>
    <cellStyle name="標準 4 2 4 3 3 6 2" xfId="2116" xr:uid="{00000000-0005-0000-0000-000036090000}"/>
    <cellStyle name="標準 4 2 4 3 4" xfId="2117" xr:uid="{00000000-0005-0000-0000-000037090000}"/>
    <cellStyle name="標準 4 2 4 3 4 2" xfId="2118" xr:uid="{00000000-0005-0000-0000-000038090000}"/>
    <cellStyle name="標準 4 2 4 3 4 2 2" xfId="2119" xr:uid="{00000000-0005-0000-0000-000039090000}"/>
    <cellStyle name="標準 4 2 4 3 4 2 2 2" xfId="2120" xr:uid="{00000000-0005-0000-0000-00003A090000}"/>
    <cellStyle name="標準 4 2 4 3 4 2 2 2 2" xfId="2121" xr:uid="{00000000-0005-0000-0000-00003B090000}"/>
    <cellStyle name="標準 4 2 4 3 4 2 2 3" xfId="2122" xr:uid="{00000000-0005-0000-0000-00003C090000}"/>
    <cellStyle name="標準 4 2 4 3 4 2 3" xfId="2123" xr:uid="{00000000-0005-0000-0000-00003D090000}"/>
    <cellStyle name="標準 4 2 4 3 4 2 3 2" xfId="2124" xr:uid="{00000000-0005-0000-0000-00003E090000}"/>
    <cellStyle name="標準 4 2 4 3 4 2 4" xfId="2125" xr:uid="{00000000-0005-0000-0000-00003F090000}"/>
    <cellStyle name="標準 4 2 4 3 4 3" xfId="2126" xr:uid="{00000000-0005-0000-0000-000040090000}"/>
    <cellStyle name="標準 4 2 4 3 4 3 2" xfId="2127" xr:uid="{00000000-0005-0000-0000-000041090000}"/>
    <cellStyle name="標準 4 2 4 3 4 3 2 2" xfId="2128" xr:uid="{00000000-0005-0000-0000-000042090000}"/>
    <cellStyle name="標準 4 2 4 3 4 3 2 2 2" xfId="2129" xr:uid="{00000000-0005-0000-0000-000043090000}"/>
    <cellStyle name="標準 4 2 4 3 4 3 2 3" xfId="2130" xr:uid="{00000000-0005-0000-0000-000044090000}"/>
    <cellStyle name="標準 4 2 4 3 4 3 3" xfId="2131" xr:uid="{00000000-0005-0000-0000-000045090000}"/>
    <cellStyle name="標準 4 2 4 3 4 3 3 2" xfId="2132" xr:uid="{00000000-0005-0000-0000-000046090000}"/>
    <cellStyle name="標準 4 2 4 3 4 3 4" xfId="2133" xr:uid="{00000000-0005-0000-0000-000047090000}"/>
    <cellStyle name="標準 4 2 4 3 4 4" xfId="2134" xr:uid="{00000000-0005-0000-0000-000048090000}"/>
    <cellStyle name="標準 4 2 4 3 4 4 2" xfId="2135" xr:uid="{00000000-0005-0000-0000-000049090000}"/>
    <cellStyle name="標準 4 2 4 3 4 4 2 2" xfId="2136" xr:uid="{00000000-0005-0000-0000-00004A090000}"/>
    <cellStyle name="標準 4 2 4 3 4 4 3" xfId="2137" xr:uid="{00000000-0005-0000-0000-00004B090000}"/>
    <cellStyle name="標準 4 2 4 3 4 5" xfId="2138" xr:uid="{00000000-0005-0000-0000-00004C090000}"/>
    <cellStyle name="標準 4 2 4 3 4 5 2" xfId="2139" xr:uid="{00000000-0005-0000-0000-00004D090000}"/>
    <cellStyle name="標準 4 2 4 3 4 6" xfId="2140" xr:uid="{00000000-0005-0000-0000-00004E090000}"/>
    <cellStyle name="標準 4 2 4 3 5" xfId="2141" xr:uid="{00000000-0005-0000-0000-00004F090000}"/>
    <cellStyle name="標準 4 2 4 3 5 2" xfId="2142" xr:uid="{00000000-0005-0000-0000-000050090000}"/>
    <cellStyle name="標準 4 2 4 3 5 2 2" xfId="2143" xr:uid="{00000000-0005-0000-0000-000051090000}"/>
    <cellStyle name="標準 4 2 4 3 5 2 2 2" xfId="2144" xr:uid="{00000000-0005-0000-0000-000052090000}"/>
    <cellStyle name="標準 4 2 4 3 5 2 3" xfId="2145" xr:uid="{00000000-0005-0000-0000-000053090000}"/>
    <cellStyle name="標準 4 2 4 3 5 3" xfId="2146" xr:uid="{00000000-0005-0000-0000-000054090000}"/>
    <cellStyle name="標準 4 2 4 3 5 3 2" xfId="2147" xr:uid="{00000000-0005-0000-0000-000055090000}"/>
    <cellStyle name="標準 4 2 4 3 5 4" xfId="2148" xr:uid="{00000000-0005-0000-0000-000056090000}"/>
    <cellStyle name="標準 4 2 4 3 6" xfId="2149" xr:uid="{00000000-0005-0000-0000-000057090000}"/>
    <cellStyle name="標準 4 2 4 3 6 2" xfId="2150" xr:uid="{00000000-0005-0000-0000-000058090000}"/>
    <cellStyle name="標準 4 2 4 3 6 2 2" xfId="2151" xr:uid="{00000000-0005-0000-0000-000059090000}"/>
    <cellStyle name="標準 4 2 4 3 6 2 2 2" xfId="2152" xr:uid="{00000000-0005-0000-0000-00005A090000}"/>
    <cellStyle name="標準 4 2 4 3 6 2 3" xfId="2153" xr:uid="{00000000-0005-0000-0000-00005B090000}"/>
    <cellStyle name="標準 4 2 4 3 6 3" xfId="2154" xr:uid="{00000000-0005-0000-0000-00005C090000}"/>
    <cellStyle name="標準 4 2 4 3 6 3 2" xfId="2155" xr:uid="{00000000-0005-0000-0000-00005D090000}"/>
    <cellStyle name="標準 4 2 4 3 6 4" xfId="2156" xr:uid="{00000000-0005-0000-0000-00005E090000}"/>
    <cellStyle name="標準 4 2 4 3 7" xfId="2157" xr:uid="{00000000-0005-0000-0000-00005F090000}"/>
    <cellStyle name="標準 4 2 4 3 7 2" xfId="2158" xr:uid="{00000000-0005-0000-0000-000060090000}"/>
    <cellStyle name="標準 4 2 4 3 7 2 2" xfId="2159" xr:uid="{00000000-0005-0000-0000-000061090000}"/>
    <cellStyle name="標準 4 2 4 3 7 3" xfId="2160" xr:uid="{00000000-0005-0000-0000-000062090000}"/>
    <cellStyle name="標準 4 2 4 3 8" xfId="2161" xr:uid="{00000000-0005-0000-0000-000063090000}"/>
    <cellStyle name="標準 4 2 4 3 8 2" xfId="2162" xr:uid="{00000000-0005-0000-0000-000064090000}"/>
    <cellStyle name="標準 4 2 4 4" xfId="2163" xr:uid="{00000000-0005-0000-0000-000065090000}"/>
    <cellStyle name="標準 4 2 4 4 2" xfId="2164" xr:uid="{00000000-0005-0000-0000-000066090000}"/>
    <cellStyle name="標準 4 2 4 4 2 2" xfId="2165" xr:uid="{00000000-0005-0000-0000-000067090000}"/>
    <cellStyle name="標準 4 2 4 4 2 2 2" xfId="2166" xr:uid="{00000000-0005-0000-0000-000068090000}"/>
    <cellStyle name="標準 4 2 4 4 2 2 2 2" xfId="2167" xr:uid="{00000000-0005-0000-0000-000069090000}"/>
    <cellStyle name="標準 4 2 4 4 2 2 2 2 2" xfId="2168" xr:uid="{00000000-0005-0000-0000-00006A090000}"/>
    <cellStyle name="標準 4 2 4 4 2 2 2 3" xfId="2169" xr:uid="{00000000-0005-0000-0000-00006B090000}"/>
    <cellStyle name="標準 4 2 4 4 2 2 3" xfId="2170" xr:uid="{00000000-0005-0000-0000-00006C090000}"/>
    <cellStyle name="標準 4 2 4 4 2 2 3 2" xfId="2171" xr:uid="{00000000-0005-0000-0000-00006D090000}"/>
    <cellStyle name="標準 4 2 4 4 2 2 4" xfId="2172" xr:uid="{00000000-0005-0000-0000-00006E090000}"/>
    <cellStyle name="標準 4 2 4 4 2 3" xfId="2173" xr:uid="{00000000-0005-0000-0000-00006F090000}"/>
    <cellStyle name="標準 4 2 4 4 2 3 2" xfId="2174" xr:uid="{00000000-0005-0000-0000-000070090000}"/>
    <cellStyle name="標準 4 2 4 4 2 3 2 2" xfId="2175" xr:uid="{00000000-0005-0000-0000-000071090000}"/>
    <cellStyle name="標準 4 2 4 4 2 3 2 2 2" xfId="2176" xr:uid="{00000000-0005-0000-0000-000072090000}"/>
    <cellStyle name="標準 4 2 4 4 2 3 2 3" xfId="2177" xr:uid="{00000000-0005-0000-0000-000073090000}"/>
    <cellStyle name="標準 4 2 4 4 2 3 3" xfId="2178" xr:uid="{00000000-0005-0000-0000-000074090000}"/>
    <cellStyle name="標準 4 2 4 4 2 3 3 2" xfId="2179" xr:uid="{00000000-0005-0000-0000-000075090000}"/>
    <cellStyle name="標準 4 2 4 4 2 3 4" xfId="2180" xr:uid="{00000000-0005-0000-0000-000076090000}"/>
    <cellStyle name="標準 4 2 4 4 2 4" xfId="2181" xr:uid="{00000000-0005-0000-0000-000077090000}"/>
    <cellStyle name="標準 4 2 4 4 2 4 2" xfId="2182" xr:uid="{00000000-0005-0000-0000-000078090000}"/>
    <cellStyle name="標準 4 2 4 4 2 4 2 2" xfId="2183" xr:uid="{00000000-0005-0000-0000-000079090000}"/>
    <cellStyle name="標準 4 2 4 4 2 4 3" xfId="2184" xr:uid="{00000000-0005-0000-0000-00007A090000}"/>
    <cellStyle name="標準 4 2 4 4 2 5" xfId="2185" xr:uid="{00000000-0005-0000-0000-00007B090000}"/>
    <cellStyle name="標準 4 2 4 4 2 5 2" xfId="2186" xr:uid="{00000000-0005-0000-0000-00007C090000}"/>
    <cellStyle name="標準 4 2 4 4 2 6" xfId="2187" xr:uid="{00000000-0005-0000-0000-00007D090000}"/>
    <cellStyle name="標準 4 2 4 4 3" xfId="2188" xr:uid="{00000000-0005-0000-0000-00007E090000}"/>
    <cellStyle name="標準 4 2 4 4 3 2" xfId="2189" xr:uid="{00000000-0005-0000-0000-00007F090000}"/>
    <cellStyle name="標準 4 2 4 4 3 2 2" xfId="2190" xr:uid="{00000000-0005-0000-0000-000080090000}"/>
    <cellStyle name="標準 4 2 4 4 3 2 2 2" xfId="2191" xr:uid="{00000000-0005-0000-0000-000081090000}"/>
    <cellStyle name="標準 4 2 4 4 3 2 3" xfId="2192" xr:uid="{00000000-0005-0000-0000-000082090000}"/>
    <cellStyle name="標準 4 2 4 4 3 3" xfId="2193" xr:uid="{00000000-0005-0000-0000-000083090000}"/>
    <cellStyle name="標準 4 2 4 4 3 3 2" xfId="2194" xr:uid="{00000000-0005-0000-0000-000084090000}"/>
    <cellStyle name="標準 4 2 4 4 3 4" xfId="2195" xr:uid="{00000000-0005-0000-0000-000085090000}"/>
    <cellStyle name="標準 4 2 4 4 4" xfId="2196" xr:uid="{00000000-0005-0000-0000-000086090000}"/>
    <cellStyle name="標準 4 2 4 4 4 2" xfId="2197" xr:uid="{00000000-0005-0000-0000-000087090000}"/>
    <cellStyle name="標準 4 2 4 4 4 2 2" xfId="2198" xr:uid="{00000000-0005-0000-0000-000088090000}"/>
    <cellStyle name="標準 4 2 4 4 4 2 2 2" xfId="2199" xr:uid="{00000000-0005-0000-0000-000089090000}"/>
    <cellStyle name="標準 4 2 4 4 4 2 3" xfId="2200" xr:uid="{00000000-0005-0000-0000-00008A090000}"/>
    <cellStyle name="標準 4 2 4 4 4 3" xfId="2201" xr:uid="{00000000-0005-0000-0000-00008B090000}"/>
    <cellStyle name="標準 4 2 4 4 4 3 2" xfId="2202" xr:uid="{00000000-0005-0000-0000-00008C090000}"/>
    <cellStyle name="標準 4 2 4 4 4 4" xfId="2203" xr:uid="{00000000-0005-0000-0000-00008D090000}"/>
    <cellStyle name="標準 4 2 4 4 5" xfId="2204" xr:uid="{00000000-0005-0000-0000-00008E090000}"/>
    <cellStyle name="標準 4 2 4 4 5 2" xfId="2205" xr:uid="{00000000-0005-0000-0000-00008F090000}"/>
    <cellStyle name="標準 4 2 4 4 5 2 2" xfId="2206" xr:uid="{00000000-0005-0000-0000-000090090000}"/>
    <cellStyle name="標準 4 2 4 4 5 3" xfId="2207" xr:uid="{00000000-0005-0000-0000-000091090000}"/>
    <cellStyle name="標準 4 2 4 4 6" xfId="2208" xr:uid="{00000000-0005-0000-0000-000092090000}"/>
    <cellStyle name="標準 4 2 4 4 6 2" xfId="2209" xr:uid="{00000000-0005-0000-0000-000093090000}"/>
    <cellStyle name="標準 4 2 4 5" xfId="2210" xr:uid="{00000000-0005-0000-0000-000094090000}"/>
    <cellStyle name="標準 4 2 4 5 2" xfId="2211" xr:uid="{00000000-0005-0000-0000-000095090000}"/>
    <cellStyle name="標準 4 2 4 5 2 2" xfId="2212" xr:uid="{00000000-0005-0000-0000-000096090000}"/>
    <cellStyle name="標準 4 2 4 5 2 2 2" xfId="2213" xr:uid="{00000000-0005-0000-0000-000097090000}"/>
    <cellStyle name="標準 4 2 4 5 2 2 2 2" xfId="2214" xr:uid="{00000000-0005-0000-0000-000098090000}"/>
    <cellStyle name="標準 4 2 4 5 2 2 2 2 2" xfId="2215" xr:uid="{00000000-0005-0000-0000-000099090000}"/>
    <cellStyle name="標準 4 2 4 5 2 2 2 3" xfId="2216" xr:uid="{00000000-0005-0000-0000-00009A090000}"/>
    <cellStyle name="標準 4 2 4 5 2 2 3" xfId="2217" xr:uid="{00000000-0005-0000-0000-00009B090000}"/>
    <cellStyle name="標準 4 2 4 5 2 2 3 2" xfId="2218" xr:uid="{00000000-0005-0000-0000-00009C090000}"/>
    <cellStyle name="標準 4 2 4 5 2 2 4" xfId="2219" xr:uid="{00000000-0005-0000-0000-00009D090000}"/>
    <cellStyle name="標準 4 2 4 5 2 3" xfId="2220" xr:uid="{00000000-0005-0000-0000-00009E090000}"/>
    <cellStyle name="標準 4 2 4 5 2 3 2" xfId="2221" xr:uid="{00000000-0005-0000-0000-00009F090000}"/>
    <cellStyle name="標準 4 2 4 5 2 3 2 2" xfId="2222" xr:uid="{00000000-0005-0000-0000-0000A0090000}"/>
    <cellStyle name="標準 4 2 4 5 2 3 2 2 2" xfId="2223" xr:uid="{00000000-0005-0000-0000-0000A1090000}"/>
    <cellStyle name="標準 4 2 4 5 2 3 2 3" xfId="2224" xr:uid="{00000000-0005-0000-0000-0000A2090000}"/>
    <cellStyle name="標準 4 2 4 5 2 3 3" xfId="2225" xr:uid="{00000000-0005-0000-0000-0000A3090000}"/>
    <cellStyle name="標準 4 2 4 5 2 3 3 2" xfId="2226" xr:uid="{00000000-0005-0000-0000-0000A4090000}"/>
    <cellStyle name="標準 4 2 4 5 2 3 4" xfId="2227" xr:uid="{00000000-0005-0000-0000-0000A5090000}"/>
    <cellStyle name="標準 4 2 4 5 2 4" xfId="2228" xr:uid="{00000000-0005-0000-0000-0000A6090000}"/>
    <cellStyle name="標準 4 2 4 5 2 4 2" xfId="2229" xr:uid="{00000000-0005-0000-0000-0000A7090000}"/>
    <cellStyle name="標準 4 2 4 5 2 4 2 2" xfId="2230" xr:uid="{00000000-0005-0000-0000-0000A8090000}"/>
    <cellStyle name="標準 4 2 4 5 2 4 3" xfId="2231" xr:uid="{00000000-0005-0000-0000-0000A9090000}"/>
    <cellStyle name="標準 4 2 4 5 2 5" xfId="2232" xr:uid="{00000000-0005-0000-0000-0000AA090000}"/>
    <cellStyle name="標準 4 2 4 5 2 5 2" xfId="2233" xr:uid="{00000000-0005-0000-0000-0000AB090000}"/>
    <cellStyle name="標準 4 2 4 5 2 6" xfId="2234" xr:uid="{00000000-0005-0000-0000-0000AC090000}"/>
    <cellStyle name="標準 4 2 4 5 3" xfId="2235" xr:uid="{00000000-0005-0000-0000-0000AD090000}"/>
    <cellStyle name="標準 4 2 4 5 3 2" xfId="2236" xr:uid="{00000000-0005-0000-0000-0000AE090000}"/>
    <cellStyle name="標準 4 2 4 5 3 2 2" xfId="2237" xr:uid="{00000000-0005-0000-0000-0000AF090000}"/>
    <cellStyle name="標準 4 2 4 5 3 2 2 2" xfId="2238" xr:uid="{00000000-0005-0000-0000-0000B0090000}"/>
    <cellStyle name="標準 4 2 4 5 3 2 3" xfId="2239" xr:uid="{00000000-0005-0000-0000-0000B1090000}"/>
    <cellStyle name="標準 4 2 4 5 3 3" xfId="2240" xr:uid="{00000000-0005-0000-0000-0000B2090000}"/>
    <cellStyle name="標準 4 2 4 5 3 3 2" xfId="2241" xr:uid="{00000000-0005-0000-0000-0000B3090000}"/>
    <cellStyle name="標準 4 2 4 5 3 4" xfId="2242" xr:uid="{00000000-0005-0000-0000-0000B4090000}"/>
    <cellStyle name="標準 4 2 4 5 4" xfId="2243" xr:uid="{00000000-0005-0000-0000-0000B5090000}"/>
    <cellStyle name="標準 4 2 4 5 4 2" xfId="2244" xr:uid="{00000000-0005-0000-0000-0000B6090000}"/>
    <cellStyle name="標準 4 2 4 5 4 2 2" xfId="2245" xr:uid="{00000000-0005-0000-0000-0000B7090000}"/>
    <cellStyle name="標準 4 2 4 5 4 2 2 2" xfId="2246" xr:uid="{00000000-0005-0000-0000-0000B8090000}"/>
    <cellStyle name="標準 4 2 4 5 4 2 3" xfId="2247" xr:uid="{00000000-0005-0000-0000-0000B9090000}"/>
    <cellStyle name="標準 4 2 4 5 4 3" xfId="2248" xr:uid="{00000000-0005-0000-0000-0000BA090000}"/>
    <cellStyle name="標準 4 2 4 5 4 3 2" xfId="2249" xr:uid="{00000000-0005-0000-0000-0000BB090000}"/>
    <cellStyle name="標準 4 2 4 5 4 4" xfId="2250" xr:uid="{00000000-0005-0000-0000-0000BC090000}"/>
    <cellStyle name="標準 4 2 4 5 5" xfId="2251" xr:uid="{00000000-0005-0000-0000-0000BD090000}"/>
    <cellStyle name="標準 4 2 4 5 5 2" xfId="2252" xr:uid="{00000000-0005-0000-0000-0000BE090000}"/>
    <cellStyle name="標準 4 2 4 5 5 2 2" xfId="2253" xr:uid="{00000000-0005-0000-0000-0000BF090000}"/>
    <cellStyle name="標準 4 2 4 5 5 3" xfId="2254" xr:uid="{00000000-0005-0000-0000-0000C0090000}"/>
    <cellStyle name="標準 4 2 4 5 6" xfId="2255" xr:uid="{00000000-0005-0000-0000-0000C1090000}"/>
    <cellStyle name="標準 4 2 4 5 6 2" xfId="2256" xr:uid="{00000000-0005-0000-0000-0000C2090000}"/>
    <cellStyle name="標準 4 2 4 6" xfId="2257" xr:uid="{00000000-0005-0000-0000-0000C3090000}"/>
    <cellStyle name="標準 4 2 4 6 2" xfId="2258" xr:uid="{00000000-0005-0000-0000-0000C4090000}"/>
    <cellStyle name="標準 4 2 4 6 2 2" xfId="2259" xr:uid="{00000000-0005-0000-0000-0000C5090000}"/>
    <cellStyle name="標準 4 2 4 6 2 2 2" xfId="2260" xr:uid="{00000000-0005-0000-0000-0000C6090000}"/>
    <cellStyle name="標準 4 2 4 6 2 2 2 2" xfId="2261" xr:uid="{00000000-0005-0000-0000-0000C7090000}"/>
    <cellStyle name="標準 4 2 4 6 2 2 3" xfId="2262" xr:uid="{00000000-0005-0000-0000-0000C8090000}"/>
    <cellStyle name="標準 4 2 4 6 2 3" xfId="2263" xr:uid="{00000000-0005-0000-0000-0000C9090000}"/>
    <cellStyle name="標準 4 2 4 6 2 3 2" xfId="2264" xr:uid="{00000000-0005-0000-0000-0000CA090000}"/>
    <cellStyle name="標準 4 2 4 6 2 4" xfId="2265" xr:uid="{00000000-0005-0000-0000-0000CB090000}"/>
    <cellStyle name="標準 4 2 4 6 3" xfId="2266" xr:uid="{00000000-0005-0000-0000-0000CC090000}"/>
    <cellStyle name="標準 4 2 4 6 3 2" xfId="2267" xr:uid="{00000000-0005-0000-0000-0000CD090000}"/>
    <cellStyle name="標準 4 2 4 6 3 2 2" xfId="2268" xr:uid="{00000000-0005-0000-0000-0000CE090000}"/>
    <cellStyle name="標準 4 2 4 6 3 2 2 2" xfId="2269" xr:uid="{00000000-0005-0000-0000-0000CF090000}"/>
    <cellStyle name="標準 4 2 4 6 3 2 3" xfId="2270" xr:uid="{00000000-0005-0000-0000-0000D0090000}"/>
    <cellStyle name="標準 4 2 4 6 3 3" xfId="2271" xr:uid="{00000000-0005-0000-0000-0000D1090000}"/>
    <cellStyle name="標準 4 2 4 6 3 3 2" xfId="2272" xr:uid="{00000000-0005-0000-0000-0000D2090000}"/>
    <cellStyle name="標準 4 2 4 6 3 4" xfId="2273" xr:uid="{00000000-0005-0000-0000-0000D3090000}"/>
    <cellStyle name="標準 4 2 4 6 4" xfId="2274" xr:uid="{00000000-0005-0000-0000-0000D4090000}"/>
    <cellStyle name="標準 4 2 4 6 4 2" xfId="2275" xr:uid="{00000000-0005-0000-0000-0000D5090000}"/>
    <cellStyle name="標準 4 2 4 6 4 2 2" xfId="2276" xr:uid="{00000000-0005-0000-0000-0000D6090000}"/>
    <cellStyle name="標準 4 2 4 6 4 3" xfId="2277" xr:uid="{00000000-0005-0000-0000-0000D7090000}"/>
    <cellStyle name="標準 4 2 4 6 5" xfId="2278" xr:uid="{00000000-0005-0000-0000-0000D8090000}"/>
    <cellStyle name="標準 4 2 4 6 5 2" xfId="2279" xr:uid="{00000000-0005-0000-0000-0000D9090000}"/>
    <cellStyle name="標準 4 2 4 6 6" xfId="2280" xr:uid="{00000000-0005-0000-0000-0000DA090000}"/>
    <cellStyle name="標準 4 2 4 7" xfId="2281" xr:uid="{00000000-0005-0000-0000-0000DB090000}"/>
    <cellStyle name="標準 4 2 4 7 2" xfId="2282" xr:uid="{00000000-0005-0000-0000-0000DC090000}"/>
    <cellStyle name="標準 4 2 4 7 2 2" xfId="2283" xr:uid="{00000000-0005-0000-0000-0000DD090000}"/>
    <cellStyle name="標準 4 2 4 7 2 2 2" xfId="2284" xr:uid="{00000000-0005-0000-0000-0000DE090000}"/>
    <cellStyle name="標準 4 2 4 7 2 3" xfId="2285" xr:uid="{00000000-0005-0000-0000-0000DF090000}"/>
    <cellStyle name="標準 4 2 4 7 3" xfId="2286" xr:uid="{00000000-0005-0000-0000-0000E0090000}"/>
    <cellStyle name="標準 4 2 4 7 3 2" xfId="2287" xr:uid="{00000000-0005-0000-0000-0000E1090000}"/>
    <cellStyle name="標準 4 2 4 7 4" xfId="2288" xr:uid="{00000000-0005-0000-0000-0000E2090000}"/>
    <cellStyle name="標準 4 2 4 8" xfId="2289" xr:uid="{00000000-0005-0000-0000-0000E3090000}"/>
    <cellStyle name="標準 4 2 4 8 2" xfId="2290" xr:uid="{00000000-0005-0000-0000-0000E4090000}"/>
    <cellStyle name="標準 4 2 4 8 2 2" xfId="2291" xr:uid="{00000000-0005-0000-0000-0000E5090000}"/>
    <cellStyle name="標準 4 2 4 8 2 2 2" xfId="2292" xr:uid="{00000000-0005-0000-0000-0000E6090000}"/>
    <cellStyle name="標準 4 2 4 8 2 3" xfId="2293" xr:uid="{00000000-0005-0000-0000-0000E7090000}"/>
    <cellStyle name="標準 4 2 4 8 3" xfId="2294" xr:uid="{00000000-0005-0000-0000-0000E8090000}"/>
    <cellStyle name="標準 4 2 4 8 3 2" xfId="2295" xr:uid="{00000000-0005-0000-0000-0000E9090000}"/>
    <cellStyle name="標準 4 2 4 8 4" xfId="2296" xr:uid="{00000000-0005-0000-0000-0000EA090000}"/>
    <cellStyle name="標準 4 2 4 9" xfId="2297" xr:uid="{00000000-0005-0000-0000-0000EB090000}"/>
    <cellStyle name="標準 4 2 4 9 2" xfId="2298" xr:uid="{00000000-0005-0000-0000-0000EC090000}"/>
    <cellStyle name="標準 4 2 4 9 2 2" xfId="2299" xr:uid="{00000000-0005-0000-0000-0000ED090000}"/>
    <cellStyle name="標準 4 2 4 9 3" xfId="2300" xr:uid="{00000000-0005-0000-0000-0000EE090000}"/>
    <cellStyle name="標準 4 2 5" xfId="2301" xr:uid="{00000000-0005-0000-0000-0000EF090000}"/>
    <cellStyle name="標準 4 2 5 2" xfId="2302" xr:uid="{00000000-0005-0000-0000-0000F0090000}"/>
    <cellStyle name="標準 4 2 5 2 2" xfId="2303" xr:uid="{00000000-0005-0000-0000-0000F1090000}"/>
    <cellStyle name="標準 4 2 5 2 2 2" xfId="2304" xr:uid="{00000000-0005-0000-0000-0000F2090000}"/>
    <cellStyle name="標準 4 2 5 2 2 2 2" xfId="2305" xr:uid="{00000000-0005-0000-0000-0000F3090000}"/>
    <cellStyle name="標準 4 2 5 2 2 2 2 2" xfId="2306" xr:uid="{00000000-0005-0000-0000-0000F4090000}"/>
    <cellStyle name="標準 4 2 5 2 2 2 2 2 2" xfId="2307" xr:uid="{00000000-0005-0000-0000-0000F5090000}"/>
    <cellStyle name="標準 4 2 5 2 2 2 2 3" xfId="2308" xr:uid="{00000000-0005-0000-0000-0000F6090000}"/>
    <cellStyle name="標準 4 2 5 2 2 2 3" xfId="2309" xr:uid="{00000000-0005-0000-0000-0000F7090000}"/>
    <cellStyle name="標準 4 2 5 2 2 2 3 2" xfId="2310" xr:uid="{00000000-0005-0000-0000-0000F8090000}"/>
    <cellStyle name="標準 4 2 5 2 2 2 4" xfId="2311" xr:uid="{00000000-0005-0000-0000-0000F9090000}"/>
    <cellStyle name="標準 4 2 5 2 2 3" xfId="2312" xr:uid="{00000000-0005-0000-0000-0000FA090000}"/>
    <cellStyle name="標準 4 2 5 2 2 3 2" xfId="2313" xr:uid="{00000000-0005-0000-0000-0000FB090000}"/>
    <cellStyle name="標準 4 2 5 2 2 3 2 2" xfId="2314" xr:uid="{00000000-0005-0000-0000-0000FC090000}"/>
    <cellStyle name="標準 4 2 5 2 2 3 2 2 2" xfId="2315" xr:uid="{00000000-0005-0000-0000-0000FD090000}"/>
    <cellStyle name="標準 4 2 5 2 2 3 2 3" xfId="2316" xr:uid="{00000000-0005-0000-0000-0000FE090000}"/>
    <cellStyle name="標準 4 2 5 2 2 3 3" xfId="2317" xr:uid="{00000000-0005-0000-0000-0000FF090000}"/>
    <cellStyle name="標準 4 2 5 2 2 3 3 2" xfId="2318" xr:uid="{00000000-0005-0000-0000-0000000A0000}"/>
    <cellStyle name="標準 4 2 5 2 2 3 4" xfId="2319" xr:uid="{00000000-0005-0000-0000-0000010A0000}"/>
    <cellStyle name="標準 4 2 5 2 2 4" xfId="2320" xr:uid="{00000000-0005-0000-0000-0000020A0000}"/>
    <cellStyle name="標準 4 2 5 2 2 4 2" xfId="2321" xr:uid="{00000000-0005-0000-0000-0000030A0000}"/>
    <cellStyle name="標準 4 2 5 2 2 4 2 2" xfId="2322" xr:uid="{00000000-0005-0000-0000-0000040A0000}"/>
    <cellStyle name="標準 4 2 5 2 2 4 3" xfId="2323" xr:uid="{00000000-0005-0000-0000-0000050A0000}"/>
    <cellStyle name="標準 4 2 5 2 2 5" xfId="2324" xr:uid="{00000000-0005-0000-0000-0000060A0000}"/>
    <cellStyle name="標準 4 2 5 2 2 5 2" xfId="2325" xr:uid="{00000000-0005-0000-0000-0000070A0000}"/>
    <cellStyle name="標準 4 2 5 2 2 6" xfId="2326" xr:uid="{00000000-0005-0000-0000-0000080A0000}"/>
    <cellStyle name="標準 4 2 5 2 3" xfId="2327" xr:uid="{00000000-0005-0000-0000-0000090A0000}"/>
    <cellStyle name="標準 4 2 5 2 3 2" xfId="2328" xr:uid="{00000000-0005-0000-0000-00000A0A0000}"/>
    <cellStyle name="標準 4 2 5 2 3 2 2" xfId="2329" xr:uid="{00000000-0005-0000-0000-00000B0A0000}"/>
    <cellStyle name="標準 4 2 5 2 3 2 2 2" xfId="2330" xr:uid="{00000000-0005-0000-0000-00000C0A0000}"/>
    <cellStyle name="標準 4 2 5 2 3 2 3" xfId="2331" xr:uid="{00000000-0005-0000-0000-00000D0A0000}"/>
    <cellStyle name="標準 4 2 5 2 3 3" xfId="2332" xr:uid="{00000000-0005-0000-0000-00000E0A0000}"/>
    <cellStyle name="標準 4 2 5 2 3 3 2" xfId="2333" xr:uid="{00000000-0005-0000-0000-00000F0A0000}"/>
    <cellStyle name="標準 4 2 5 2 3 4" xfId="2334" xr:uid="{00000000-0005-0000-0000-0000100A0000}"/>
    <cellStyle name="標準 4 2 5 2 4" xfId="2335" xr:uid="{00000000-0005-0000-0000-0000110A0000}"/>
    <cellStyle name="標準 4 2 5 2 4 2" xfId="2336" xr:uid="{00000000-0005-0000-0000-0000120A0000}"/>
    <cellStyle name="標準 4 2 5 2 4 2 2" xfId="2337" xr:uid="{00000000-0005-0000-0000-0000130A0000}"/>
    <cellStyle name="標準 4 2 5 2 4 2 2 2" xfId="2338" xr:uid="{00000000-0005-0000-0000-0000140A0000}"/>
    <cellStyle name="標準 4 2 5 2 4 2 3" xfId="2339" xr:uid="{00000000-0005-0000-0000-0000150A0000}"/>
    <cellStyle name="標準 4 2 5 2 4 3" xfId="2340" xr:uid="{00000000-0005-0000-0000-0000160A0000}"/>
    <cellStyle name="標準 4 2 5 2 4 3 2" xfId="2341" xr:uid="{00000000-0005-0000-0000-0000170A0000}"/>
    <cellStyle name="標準 4 2 5 2 4 4" xfId="2342" xr:uid="{00000000-0005-0000-0000-0000180A0000}"/>
    <cellStyle name="標準 4 2 5 2 5" xfId="2343" xr:uid="{00000000-0005-0000-0000-0000190A0000}"/>
    <cellStyle name="標準 4 2 5 2 5 2" xfId="2344" xr:uid="{00000000-0005-0000-0000-00001A0A0000}"/>
    <cellStyle name="標準 4 2 5 2 5 2 2" xfId="2345" xr:uid="{00000000-0005-0000-0000-00001B0A0000}"/>
    <cellStyle name="標準 4 2 5 2 5 3" xfId="2346" xr:uid="{00000000-0005-0000-0000-00001C0A0000}"/>
    <cellStyle name="標準 4 2 5 2 6" xfId="2347" xr:uid="{00000000-0005-0000-0000-00001D0A0000}"/>
    <cellStyle name="標準 4 2 5 2 6 2" xfId="2348" xr:uid="{00000000-0005-0000-0000-00001E0A0000}"/>
    <cellStyle name="標準 4 2 5 3" xfId="2349" xr:uid="{00000000-0005-0000-0000-00001F0A0000}"/>
    <cellStyle name="標準 4 2 5 3 2" xfId="2350" xr:uid="{00000000-0005-0000-0000-0000200A0000}"/>
    <cellStyle name="標準 4 2 5 3 2 2" xfId="2351" xr:uid="{00000000-0005-0000-0000-0000210A0000}"/>
    <cellStyle name="標準 4 2 5 3 2 2 2" xfId="2352" xr:uid="{00000000-0005-0000-0000-0000220A0000}"/>
    <cellStyle name="標準 4 2 5 3 2 2 2 2" xfId="2353" xr:uid="{00000000-0005-0000-0000-0000230A0000}"/>
    <cellStyle name="標準 4 2 5 3 2 2 2 2 2" xfId="2354" xr:uid="{00000000-0005-0000-0000-0000240A0000}"/>
    <cellStyle name="標準 4 2 5 3 2 2 2 3" xfId="2355" xr:uid="{00000000-0005-0000-0000-0000250A0000}"/>
    <cellStyle name="標準 4 2 5 3 2 2 3" xfId="2356" xr:uid="{00000000-0005-0000-0000-0000260A0000}"/>
    <cellStyle name="標準 4 2 5 3 2 2 3 2" xfId="2357" xr:uid="{00000000-0005-0000-0000-0000270A0000}"/>
    <cellStyle name="標準 4 2 5 3 2 2 4" xfId="2358" xr:uid="{00000000-0005-0000-0000-0000280A0000}"/>
    <cellStyle name="標準 4 2 5 3 2 3" xfId="2359" xr:uid="{00000000-0005-0000-0000-0000290A0000}"/>
    <cellStyle name="標準 4 2 5 3 2 3 2" xfId="2360" xr:uid="{00000000-0005-0000-0000-00002A0A0000}"/>
    <cellStyle name="標準 4 2 5 3 2 3 2 2" xfId="2361" xr:uid="{00000000-0005-0000-0000-00002B0A0000}"/>
    <cellStyle name="標準 4 2 5 3 2 3 2 2 2" xfId="2362" xr:uid="{00000000-0005-0000-0000-00002C0A0000}"/>
    <cellStyle name="標準 4 2 5 3 2 3 2 3" xfId="2363" xr:uid="{00000000-0005-0000-0000-00002D0A0000}"/>
    <cellStyle name="標準 4 2 5 3 2 3 3" xfId="2364" xr:uid="{00000000-0005-0000-0000-00002E0A0000}"/>
    <cellStyle name="標準 4 2 5 3 2 3 3 2" xfId="2365" xr:uid="{00000000-0005-0000-0000-00002F0A0000}"/>
    <cellStyle name="標準 4 2 5 3 2 3 4" xfId="2366" xr:uid="{00000000-0005-0000-0000-0000300A0000}"/>
    <cellStyle name="標準 4 2 5 3 2 4" xfId="2367" xr:uid="{00000000-0005-0000-0000-0000310A0000}"/>
    <cellStyle name="標準 4 2 5 3 2 4 2" xfId="2368" xr:uid="{00000000-0005-0000-0000-0000320A0000}"/>
    <cellStyle name="標準 4 2 5 3 2 4 2 2" xfId="2369" xr:uid="{00000000-0005-0000-0000-0000330A0000}"/>
    <cellStyle name="標準 4 2 5 3 2 4 3" xfId="2370" xr:uid="{00000000-0005-0000-0000-0000340A0000}"/>
    <cellStyle name="標準 4 2 5 3 2 5" xfId="2371" xr:uid="{00000000-0005-0000-0000-0000350A0000}"/>
    <cellStyle name="標準 4 2 5 3 2 5 2" xfId="2372" xr:uid="{00000000-0005-0000-0000-0000360A0000}"/>
    <cellStyle name="標準 4 2 5 3 2 6" xfId="2373" xr:uid="{00000000-0005-0000-0000-0000370A0000}"/>
    <cellStyle name="標準 4 2 5 3 3" xfId="2374" xr:uid="{00000000-0005-0000-0000-0000380A0000}"/>
    <cellStyle name="標準 4 2 5 3 3 2" xfId="2375" xr:uid="{00000000-0005-0000-0000-0000390A0000}"/>
    <cellStyle name="標準 4 2 5 3 3 2 2" xfId="2376" xr:uid="{00000000-0005-0000-0000-00003A0A0000}"/>
    <cellStyle name="標準 4 2 5 3 3 2 2 2" xfId="2377" xr:uid="{00000000-0005-0000-0000-00003B0A0000}"/>
    <cellStyle name="標準 4 2 5 3 3 2 3" xfId="2378" xr:uid="{00000000-0005-0000-0000-00003C0A0000}"/>
    <cellStyle name="標準 4 2 5 3 3 3" xfId="2379" xr:uid="{00000000-0005-0000-0000-00003D0A0000}"/>
    <cellStyle name="標準 4 2 5 3 3 3 2" xfId="2380" xr:uid="{00000000-0005-0000-0000-00003E0A0000}"/>
    <cellStyle name="標準 4 2 5 3 3 4" xfId="2381" xr:uid="{00000000-0005-0000-0000-00003F0A0000}"/>
    <cellStyle name="標準 4 2 5 3 4" xfId="2382" xr:uid="{00000000-0005-0000-0000-0000400A0000}"/>
    <cellStyle name="標準 4 2 5 3 4 2" xfId="2383" xr:uid="{00000000-0005-0000-0000-0000410A0000}"/>
    <cellStyle name="標準 4 2 5 3 4 2 2" xfId="2384" xr:uid="{00000000-0005-0000-0000-0000420A0000}"/>
    <cellStyle name="標準 4 2 5 3 4 2 2 2" xfId="2385" xr:uid="{00000000-0005-0000-0000-0000430A0000}"/>
    <cellStyle name="標準 4 2 5 3 4 2 3" xfId="2386" xr:uid="{00000000-0005-0000-0000-0000440A0000}"/>
    <cellStyle name="標準 4 2 5 3 4 3" xfId="2387" xr:uid="{00000000-0005-0000-0000-0000450A0000}"/>
    <cellStyle name="標準 4 2 5 3 4 3 2" xfId="2388" xr:uid="{00000000-0005-0000-0000-0000460A0000}"/>
    <cellStyle name="標準 4 2 5 3 4 4" xfId="2389" xr:uid="{00000000-0005-0000-0000-0000470A0000}"/>
    <cellStyle name="標準 4 2 5 3 5" xfId="2390" xr:uid="{00000000-0005-0000-0000-0000480A0000}"/>
    <cellStyle name="標準 4 2 5 3 5 2" xfId="2391" xr:uid="{00000000-0005-0000-0000-0000490A0000}"/>
    <cellStyle name="標準 4 2 5 3 5 2 2" xfId="2392" xr:uid="{00000000-0005-0000-0000-00004A0A0000}"/>
    <cellStyle name="標準 4 2 5 3 5 3" xfId="2393" xr:uid="{00000000-0005-0000-0000-00004B0A0000}"/>
    <cellStyle name="標準 4 2 5 3 6" xfId="2394" xr:uid="{00000000-0005-0000-0000-00004C0A0000}"/>
    <cellStyle name="標準 4 2 5 3 6 2" xfId="2395" xr:uid="{00000000-0005-0000-0000-00004D0A0000}"/>
    <cellStyle name="標準 4 2 5 4" xfId="2396" xr:uid="{00000000-0005-0000-0000-00004E0A0000}"/>
    <cellStyle name="標準 4 2 5 4 2" xfId="2397" xr:uid="{00000000-0005-0000-0000-00004F0A0000}"/>
    <cellStyle name="標準 4 2 5 4 2 2" xfId="2398" xr:uid="{00000000-0005-0000-0000-0000500A0000}"/>
    <cellStyle name="標準 4 2 5 4 2 2 2" xfId="2399" xr:uid="{00000000-0005-0000-0000-0000510A0000}"/>
    <cellStyle name="標準 4 2 5 4 2 2 2 2" xfId="2400" xr:uid="{00000000-0005-0000-0000-0000520A0000}"/>
    <cellStyle name="標準 4 2 5 4 2 2 3" xfId="2401" xr:uid="{00000000-0005-0000-0000-0000530A0000}"/>
    <cellStyle name="標準 4 2 5 4 2 3" xfId="2402" xr:uid="{00000000-0005-0000-0000-0000540A0000}"/>
    <cellStyle name="標準 4 2 5 4 2 3 2" xfId="2403" xr:uid="{00000000-0005-0000-0000-0000550A0000}"/>
    <cellStyle name="標準 4 2 5 4 2 4" xfId="2404" xr:uid="{00000000-0005-0000-0000-0000560A0000}"/>
    <cellStyle name="標準 4 2 5 4 3" xfId="2405" xr:uid="{00000000-0005-0000-0000-0000570A0000}"/>
    <cellStyle name="標準 4 2 5 4 3 2" xfId="2406" xr:uid="{00000000-0005-0000-0000-0000580A0000}"/>
    <cellStyle name="標準 4 2 5 4 3 2 2" xfId="2407" xr:uid="{00000000-0005-0000-0000-0000590A0000}"/>
    <cellStyle name="標準 4 2 5 4 3 2 2 2" xfId="2408" xr:uid="{00000000-0005-0000-0000-00005A0A0000}"/>
    <cellStyle name="標準 4 2 5 4 3 2 3" xfId="2409" xr:uid="{00000000-0005-0000-0000-00005B0A0000}"/>
    <cellStyle name="標準 4 2 5 4 3 3" xfId="2410" xr:uid="{00000000-0005-0000-0000-00005C0A0000}"/>
    <cellStyle name="標準 4 2 5 4 3 3 2" xfId="2411" xr:uid="{00000000-0005-0000-0000-00005D0A0000}"/>
    <cellStyle name="標準 4 2 5 4 3 4" xfId="2412" xr:uid="{00000000-0005-0000-0000-00005E0A0000}"/>
    <cellStyle name="標準 4 2 5 4 4" xfId="2413" xr:uid="{00000000-0005-0000-0000-00005F0A0000}"/>
    <cellStyle name="標準 4 2 5 4 4 2" xfId="2414" xr:uid="{00000000-0005-0000-0000-0000600A0000}"/>
    <cellStyle name="標準 4 2 5 4 4 2 2" xfId="2415" xr:uid="{00000000-0005-0000-0000-0000610A0000}"/>
    <cellStyle name="標準 4 2 5 4 4 3" xfId="2416" xr:uid="{00000000-0005-0000-0000-0000620A0000}"/>
    <cellStyle name="標準 4 2 5 4 5" xfId="2417" xr:uid="{00000000-0005-0000-0000-0000630A0000}"/>
    <cellStyle name="標準 4 2 5 4 5 2" xfId="2418" xr:uid="{00000000-0005-0000-0000-0000640A0000}"/>
    <cellStyle name="標準 4 2 5 4 6" xfId="2419" xr:uid="{00000000-0005-0000-0000-0000650A0000}"/>
    <cellStyle name="標準 4 2 5 5" xfId="2420" xr:uid="{00000000-0005-0000-0000-0000660A0000}"/>
    <cellStyle name="標準 4 2 5 5 2" xfId="2421" xr:uid="{00000000-0005-0000-0000-0000670A0000}"/>
    <cellStyle name="標準 4 2 5 5 2 2" xfId="2422" xr:uid="{00000000-0005-0000-0000-0000680A0000}"/>
    <cellStyle name="標準 4 2 5 5 2 2 2" xfId="2423" xr:uid="{00000000-0005-0000-0000-0000690A0000}"/>
    <cellStyle name="標準 4 2 5 5 2 3" xfId="2424" xr:uid="{00000000-0005-0000-0000-00006A0A0000}"/>
    <cellStyle name="標準 4 2 5 5 3" xfId="2425" xr:uid="{00000000-0005-0000-0000-00006B0A0000}"/>
    <cellStyle name="標準 4 2 5 5 3 2" xfId="2426" xr:uid="{00000000-0005-0000-0000-00006C0A0000}"/>
    <cellStyle name="標準 4 2 5 5 4" xfId="2427" xr:uid="{00000000-0005-0000-0000-00006D0A0000}"/>
    <cellStyle name="標準 4 2 5 6" xfId="2428" xr:uid="{00000000-0005-0000-0000-00006E0A0000}"/>
    <cellStyle name="標準 4 2 5 6 2" xfId="2429" xr:uid="{00000000-0005-0000-0000-00006F0A0000}"/>
    <cellStyle name="標準 4 2 5 6 2 2" xfId="2430" xr:uid="{00000000-0005-0000-0000-0000700A0000}"/>
    <cellStyle name="標準 4 2 5 6 2 2 2" xfId="2431" xr:uid="{00000000-0005-0000-0000-0000710A0000}"/>
    <cellStyle name="標準 4 2 5 6 2 3" xfId="2432" xr:uid="{00000000-0005-0000-0000-0000720A0000}"/>
    <cellStyle name="標準 4 2 5 6 3" xfId="2433" xr:uid="{00000000-0005-0000-0000-0000730A0000}"/>
    <cellStyle name="標準 4 2 5 6 3 2" xfId="2434" xr:uid="{00000000-0005-0000-0000-0000740A0000}"/>
    <cellStyle name="標準 4 2 5 6 4" xfId="2435" xr:uid="{00000000-0005-0000-0000-0000750A0000}"/>
    <cellStyle name="標準 4 2 5 7" xfId="2436" xr:uid="{00000000-0005-0000-0000-0000760A0000}"/>
    <cellStyle name="標準 4 2 5 7 2" xfId="2437" xr:uid="{00000000-0005-0000-0000-0000770A0000}"/>
    <cellStyle name="標準 4 2 5 7 2 2" xfId="2438" xr:uid="{00000000-0005-0000-0000-0000780A0000}"/>
    <cellStyle name="標準 4 2 5 7 3" xfId="2439" xr:uid="{00000000-0005-0000-0000-0000790A0000}"/>
    <cellStyle name="標準 4 2 5 8" xfId="2440" xr:uid="{00000000-0005-0000-0000-00007A0A0000}"/>
    <cellStyle name="標準 4 2 5 8 2" xfId="2441" xr:uid="{00000000-0005-0000-0000-00007B0A0000}"/>
    <cellStyle name="標準 4 2 6" xfId="2442" xr:uid="{00000000-0005-0000-0000-00007C0A0000}"/>
    <cellStyle name="標準 4 2 6 2" xfId="2443" xr:uid="{00000000-0005-0000-0000-00007D0A0000}"/>
    <cellStyle name="標準 4 2 6 2 2" xfId="2444" xr:uid="{00000000-0005-0000-0000-00007E0A0000}"/>
    <cellStyle name="標準 4 2 6 2 2 2" xfId="2445" xr:uid="{00000000-0005-0000-0000-00007F0A0000}"/>
    <cellStyle name="標準 4 2 6 2 2 2 2" xfId="2446" xr:uid="{00000000-0005-0000-0000-0000800A0000}"/>
    <cellStyle name="標準 4 2 6 2 2 2 2 2" xfId="2447" xr:uid="{00000000-0005-0000-0000-0000810A0000}"/>
    <cellStyle name="標準 4 2 6 2 2 2 2 2 2" xfId="2448" xr:uid="{00000000-0005-0000-0000-0000820A0000}"/>
    <cellStyle name="標準 4 2 6 2 2 2 2 3" xfId="2449" xr:uid="{00000000-0005-0000-0000-0000830A0000}"/>
    <cellStyle name="標準 4 2 6 2 2 2 3" xfId="2450" xr:uid="{00000000-0005-0000-0000-0000840A0000}"/>
    <cellStyle name="標準 4 2 6 2 2 2 3 2" xfId="2451" xr:uid="{00000000-0005-0000-0000-0000850A0000}"/>
    <cellStyle name="標準 4 2 6 2 2 2 4" xfId="2452" xr:uid="{00000000-0005-0000-0000-0000860A0000}"/>
    <cellStyle name="標準 4 2 6 2 2 3" xfId="2453" xr:uid="{00000000-0005-0000-0000-0000870A0000}"/>
    <cellStyle name="標準 4 2 6 2 2 3 2" xfId="2454" xr:uid="{00000000-0005-0000-0000-0000880A0000}"/>
    <cellStyle name="標準 4 2 6 2 2 3 2 2" xfId="2455" xr:uid="{00000000-0005-0000-0000-0000890A0000}"/>
    <cellStyle name="標準 4 2 6 2 2 3 2 2 2" xfId="2456" xr:uid="{00000000-0005-0000-0000-00008A0A0000}"/>
    <cellStyle name="標準 4 2 6 2 2 3 2 3" xfId="2457" xr:uid="{00000000-0005-0000-0000-00008B0A0000}"/>
    <cellStyle name="標準 4 2 6 2 2 3 3" xfId="2458" xr:uid="{00000000-0005-0000-0000-00008C0A0000}"/>
    <cellStyle name="標準 4 2 6 2 2 3 3 2" xfId="2459" xr:uid="{00000000-0005-0000-0000-00008D0A0000}"/>
    <cellStyle name="標準 4 2 6 2 2 3 4" xfId="2460" xr:uid="{00000000-0005-0000-0000-00008E0A0000}"/>
    <cellStyle name="標準 4 2 6 2 2 4" xfId="2461" xr:uid="{00000000-0005-0000-0000-00008F0A0000}"/>
    <cellStyle name="標準 4 2 6 2 2 4 2" xfId="2462" xr:uid="{00000000-0005-0000-0000-0000900A0000}"/>
    <cellStyle name="標準 4 2 6 2 2 4 2 2" xfId="2463" xr:uid="{00000000-0005-0000-0000-0000910A0000}"/>
    <cellStyle name="標準 4 2 6 2 2 4 3" xfId="2464" xr:uid="{00000000-0005-0000-0000-0000920A0000}"/>
    <cellStyle name="標準 4 2 6 2 2 5" xfId="2465" xr:uid="{00000000-0005-0000-0000-0000930A0000}"/>
    <cellStyle name="標準 4 2 6 2 2 5 2" xfId="2466" xr:uid="{00000000-0005-0000-0000-0000940A0000}"/>
    <cellStyle name="標準 4 2 6 2 2 6" xfId="2467" xr:uid="{00000000-0005-0000-0000-0000950A0000}"/>
    <cellStyle name="標準 4 2 6 2 3" xfId="2468" xr:uid="{00000000-0005-0000-0000-0000960A0000}"/>
    <cellStyle name="標準 4 2 6 2 3 2" xfId="2469" xr:uid="{00000000-0005-0000-0000-0000970A0000}"/>
    <cellStyle name="標準 4 2 6 2 3 2 2" xfId="2470" xr:uid="{00000000-0005-0000-0000-0000980A0000}"/>
    <cellStyle name="標準 4 2 6 2 3 2 2 2" xfId="2471" xr:uid="{00000000-0005-0000-0000-0000990A0000}"/>
    <cellStyle name="標準 4 2 6 2 3 2 3" xfId="2472" xr:uid="{00000000-0005-0000-0000-00009A0A0000}"/>
    <cellStyle name="標準 4 2 6 2 3 3" xfId="2473" xr:uid="{00000000-0005-0000-0000-00009B0A0000}"/>
    <cellStyle name="標準 4 2 6 2 3 3 2" xfId="2474" xr:uid="{00000000-0005-0000-0000-00009C0A0000}"/>
    <cellStyle name="標準 4 2 6 2 3 4" xfId="2475" xr:uid="{00000000-0005-0000-0000-00009D0A0000}"/>
    <cellStyle name="標準 4 2 6 2 4" xfId="2476" xr:uid="{00000000-0005-0000-0000-00009E0A0000}"/>
    <cellStyle name="標準 4 2 6 2 4 2" xfId="2477" xr:uid="{00000000-0005-0000-0000-00009F0A0000}"/>
    <cellStyle name="標準 4 2 6 2 4 2 2" xfId="2478" xr:uid="{00000000-0005-0000-0000-0000A00A0000}"/>
    <cellStyle name="標準 4 2 6 2 4 2 2 2" xfId="2479" xr:uid="{00000000-0005-0000-0000-0000A10A0000}"/>
    <cellStyle name="標準 4 2 6 2 4 2 3" xfId="2480" xr:uid="{00000000-0005-0000-0000-0000A20A0000}"/>
    <cellStyle name="標準 4 2 6 2 4 3" xfId="2481" xr:uid="{00000000-0005-0000-0000-0000A30A0000}"/>
    <cellStyle name="標準 4 2 6 2 4 3 2" xfId="2482" xr:uid="{00000000-0005-0000-0000-0000A40A0000}"/>
    <cellStyle name="標準 4 2 6 2 4 4" xfId="2483" xr:uid="{00000000-0005-0000-0000-0000A50A0000}"/>
    <cellStyle name="標準 4 2 6 2 5" xfId="2484" xr:uid="{00000000-0005-0000-0000-0000A60A0000}"/>
    <cellStyle name="標準 4 2 6 2 5 2" xfId="2485" xr:uid="{00000000-0005-0000-0000-0000A70A0000}"/>
    <cellStyle name="標準 4 2 6 2 5 2 2" xfId="2486" xr:uid="{00000000-0005-0000-0000-0000A80A0000}"/>
    <cellStyle name="標準 4 2 6 2 5 3" xfId="2487" xr:uid="{00000000-0005-0000-0000-0000A90A0000}"/>
    <cellStyle name="標準 4 2 6 2 6" xfId="2488" xr:uid="{00000000-0005-0000-0000-0000AA0A0000}"/>
    <cellStyle name="標準 4 2 6 2 6 2" xfId="2489" xr:uid="{00000000-0005-0000-0000-0000AB0A0000}"/>
    <cellStyle name="標準 4 2 6 3" xfId="2490" xr:uid="{00000000-0005-0000-0000-0000AC0A0000}"/>
    <cellStyle name="標準 4 2 6 3 2" xfId="2491" xr:uid="{00000000-0005-0000-0000-0000AD0A0000}"/>
    <cellStyle name="標準 4 2 6 3 2 2" xfId="2492" xr:uid="{00000000-0005-0000-0000-0000AE0A0000}"/>
    <cellStyle name="標準 4 2 6 3 2 2 2" xfId="2493" xr:uid="{00000000-0005-0000-0000-0000AF0A0000}"/>
    <cellStyle name="標準 4 2 6 3 2 2 2 2" xfId="2494" xr:uid="{00000000-0005-0000-0000-0000B00A0000}"/>
    <cellStyle name="標準 4 2 6 3 2 2 2 2 2" xfId="2495" xr:uid="{00000000-0005-0000-0000-0000B10A0000}"/>
    <cellStyle name="標準 4 2 6 3 2 2 2 3" xfId="2496" xr:uid="{00000000-0005-0000-0000-0000B20A0000}"/>
    <cellStyle name="標準 4 2 6 3 2 2 3" xfId="2497" xr:uid="{00000000-0005-0000-0000-0000B30A0000}"/>
    <cellStyle name="標準 4 2 6 3 2 2 3 2" xfId="2498" xr:uid="{00000000-0005-0000-0000-0000B40A0000}"/>
    <cellStyle name="標準 4 2 6 3 2 2 4" xfId="2499" xr:uid="{00000000-0005-0000-0000-0000B50A0000}"/>
    <cellStyle name="標準 4 2 6 3 2 3" xfId="2500" xr:uid="{00000000-0005-0000-0000-0000B60A0000}"/>
    <cellStyle name="標準 4 2 6 3 2 3 2" xfId="2501" xr:uid="{00000000-0005-0000-0000-0000B70A0000}"/>
    <cellStyle name="標準 4 2 6 3 2 3 2 2" xfId="2502" xr:uid="{00000000-0005-0000-0000-0000B80A0000}"/>
    <cellStyle name="標準 4 2 6 3 2 3 2 2 2" xfId="2503" xr:uid="{00000000-0005-0000-0000-0000B90A0000}"/>
    <cellStyle name="標準 4 2 6 3 2 3 2 3" xfId="2504" xr:uid="{00000000-0005-0000-0000-0000BA0A0000}"/>
    <cellStyle name="標準 4 2 6 3 2 3 3" xfId="2505" xr:uid="{00000000-0005-0000-0000-0000BB0A0000}"/>
    <cellStyle name="標準 4 2 6 3 2 3 3 2" xfId="2506" xr:uid="{00000000-0005-0000-0000-0000BC0A0000}"/>
    <cellStyle name="標準 4 2 6 3 2 3 4" xfId="2507" xr:uid="{00000000-0005-0000-0000-0000BD0A0000}"/>
    <cellStyle name="標準 4 2 6 3 2 4" xfId="2508" xr:uid="{00000000-0005-0000-0000-0000BE0A0000}"/>
    <cellStyle name="標準 4 2 6 3 2 4 2" xfId="2509" xr:uid="{00000000-0005-0000-0000-0000BF0A0000}"/>
    <cellStyle name="標準 4 2 6 3 2 4 2 2" xfId="2510" xr:uid="{00000000-0005-0000-0000-0000C00A0000}"/>
    <cellStyle name="標準 4 2 6 3 2 4 3" xfId="2511" xr:uid="{00000000-0005-0000-0000-0000C10A0000}"/>
    <cellStyle name="標準 4 2 6 3 2 5" xfId="2512" xr:uid="{00000000-0005-0000-0000-0000C20A0000}"/>
    <cellStyle name="標準 4 2 6 3 2 5 2" xfId="2513" xr:uid="{00000000-0005-0000-0000-0000C30A0000}"/>
    <cellStyle name="標準 4 2 6 3 2 6" xfId="2514" xr:uid="{00000000-0005-0000-0000-0000C40A0000}"/>
    <cellStyle name="標準 4 2 6 3 3" xfId="2515" xr:uid="{00000000-0005-0000-0000-0000C50A0000}"/>
    <cellStyle name="標準 4 2 6 3 3 2" xfId="2516" xr:uid="{00000000-0005-0000-0000-0000C60A0000}"/>
    <cellStyle name="標準 4 2 6 3 3 2 2" xfId="2517" xr:uid="{00000000-0005-0000-0000-0000C70A0000}"/>
    <cellStyle name="標準 4 2 6 3 3 2 2 2" xfId="2518" xr:uid="{00000000-0005-0000-0000-0000C80A0000}"/>
    <cellStyle name="標準 4 2 6 3 3 2 3" xfId="2519" xr:uid="{00000000-0005-0000-0000-0000C90A0000}"/>
    <cellStyle name="標準 4 2 6 3 3 3" xfId="2520" xr:uid="{00000000-0005-0000-0000-0000CA0A0000}"/>
    <cellStyle name="標準 4 2 6 3 3 3 2" xfId="2521" xr:uid="{00000000-0005-0000-0000-0000CB0A0000}"/>
    <cellStyle name="標準 4 2 6 3 3 4" xfId="2522" xr:uid="{00000000-0005-0000-0000-0000CC0A0000}"/>
    <cellStyle name="標準 4 2 6 3 4" xfId="2523" xr:uid="{00000000-0005-0000-0000-0000CD0A0000}"/>
    <cellStyle name="標準 4 2 6 3 4 2" xfId="2524" xr:uid="{00000000-0005-0000-0000-0000CE0A0000}"/>
    <cellStyle name="標準 4 2 6 3 4 2 2" xfId="2525" xr:uid="{00000000-0005-0000-0000-0000CF0A0000}"/>
    <cellStyle name="標準 4 2 6 3 4 2 2 2" xfId="2526" xr:uid="{00000000-0005-0000-0000-0000D00A0000}"/>
    <cellStyle name="標準 4 2 6 3 4 2 3" xfId="2527" xr:uid="{00000000-0005-0000-0000-0000D10A0000}"/>
    <cellStyle name="標準 4 2 6 3 4 3" xfId="2528" xr:uid="{00000000-0005-0000-0000-0000D20A0000}"/>
    <cellStyle name="標準 4 2 6 3 4 3 2" xfId="2529" xr:uid="{00000000-0005-0000-0000-0000D30A0000}"/>
    <cellStyle name="標準 4 2 6 3 4 4" xfId="2530" xr:uid="{00000000-0005-0000-0000-0000D40A0000}"/>
    <cellStyle name="標準 4 2 6 3 5" xfId="2531" xr:uid="{00000000-0005-0000-0000-0000D50A0000}"/>
    <cellStyle name="標準 4 2 6 3 5 2" xfId="2532" xr:uid="{00000000-0005-0000-0000-0000D60A0000}"/>
    <cellStyle name="標準 4 2 6 3 5 2 2" xfId="2533" xr:uid="{00000000-0005-0000-0000-0000D70A0000}"/>
    <cellStyle name="標準 4 2 6 3 5 3" xfId="2534" xr:uid="{00000000-0005-0000-0000-0000D80A0000}"/>
    <cellStyle name="標準 4 2 6 3 6" xfId="2535" xr:uid="{00000000-0005-0000-0000-0000D90A0000}"/>
    <cellStyle name="標準 4 2 6 3 6 2" xfId="2536" xr:uid="{00000000-0005-0000-0000-0000DA0A0000}"/>
    <cellStyle name="標準 4 2 6 4" xfId="2537" xr:uid="{00000000-0005-0000-0000-0000DB0A0000}"/>
    <cellStyle name="標準 4 2 6 4 2" xfId="2538" xr:uid="{00000000-0005-0000-0000-0000DC0A0000}"/>
    <cellStyle name="標準 4 2 6 4 2 2" xfId="2539" xr:uid="{00000000-0005-0000-0000-0000DD0A0000}"/>
    <cellStyle name="標準 4 2 6 4 2 2 2" xfId="2540" xr:uid="{00000000-0005-0000-0000-0000DE0A0000}"/>
    <cellStyle name="標準 4 2 6 4 2 2 2 2" xfId="2541" xr:uid="{00000000-0005-0000-0000-0000DF0A0000}"/>
    <cellStyle name="標準 4 2 6 4 2 2 3" xfId="2542" xr:uid="{00000000-0005-0000-0000-0000E00A0000}"/>
    <cellStyle name="標準 4 2 6 4 2 3" xfId="2543" xr:uid="{00000000-0005-0000-0000-0000E10A0000}"/>
    <cellStyle name="標準 4 2 6 4 2 3 2" xfId="2544" xr:uid="{00000000-0005-0000-0000-0000E20A0000}"/>
    <cellStyle name="標準 4 2 6 4 2 4" xfId="2545" xr:uid="{00000000-0005-0000-0000-0000E30A0000}"/>
    <cellStyle name="標準 4 2 6 4 3" xfId="2546" xr:uid="{00000000-0005-0000-0000-0000E40A0000}"/>
    <cellStyle name="標準 4 2 6 4 3 2" xfId="2547" xr:uid="{00000000-0005-0000-0000-0000E50A0000}"/>
    <cellStyle name="標準 4 2 6 4 3 2 2" xfId="2548" xr:uid="{00000000-0005-0000-0000-0000E60A0000}"/>
    <cellStyle name="標準 4 2 6 4 3 2 2 2" xfId="2549" xr:uid="{00000000-0005-0000-0000-0000E70A0000}"/>
    <cellStyle name="標準 4 2 6 4 3 2 3" xfId="2550" xr:uid="{00000000-0005-0000-0000-0000E80A0000}"/>
    <cellStyle name="標準 4 2 6 4 3 3" xfId="2551" xr:uid="{00000000-0005-0000-0000-0000E90A0000}"/>
    <cellStyle name="標準 4 2 6 4 3 3 2" xfId="2552" xr:uid="{00000000-0005-0000-0000-0000EA0A0000}"/>
    <cellStyle name="標準 4 2 6 4 3 4" xfId="2553" xr:uid="{00000000-0005-0000-0000-0000EB0A0000}"/>
    <cellStyle name="標準 4 2 6 4 4" xfId="2554" xr:uid="{00000000-0005-0000-0000-0000EC0A0000}"/>
    <cellStyle name="標準 4 2 6 4 4 2" xfId="2555" xr:uid="{00000000-0005-0000-0000-0000ED0A0000}"/>
    <cellStyle name="標準 4 2 6 4 4 2 2" xfId="2556" xr:uid="{00000000-0005-0000-0000-0000EE0A0000}"/>
    <cellStyle name="標準 4 2 6 4 4 3" xfId="2557" xr:uid="{00000000-0005-0000-0000-0000EF0A0000}"/>
    <cellStyle name="標準 4 2 6 4 5" xfId="2558" xr:uid="{00000000-0005-0000-0000-0000F00A0000}"/>
    <cellStyle name="標準 4 2 6 4 5 2" xfId="2559" xr:uid="{00000000-0005-0000-0000-0000F10A0000}"/>
    <cellStyle name="標準 4 2 6 4 6" xfId="2560" xr:uid="{00000000-0005-0000-0000-0000F20A0000}"/>
    <cellStyle name="標準 4 2 6 5" xfId="2561" xr:uid="{00000000-0005-0000-0000-0000F30A0000}"/>
    <cellStyle name="標準 4 2 6 5 2" xfId="2562" xr:uid="{00000000-0005-0000-0000-0000F40A0000}"/>
    <cellStyle name="標準 4 2 6 5 2 2" xfId="2563" xr:uid="{00000000-0005-0000-0000-0000F50A0000}"/>
    <cellStyle name="標準 4 2 6 5 2 2 2" xfId="2564" xr:uid="{00000000-0005-0000-0000-0000F60A0000}"/>
    <cellStyle name="標準 4 2 6 5 2 3" xfId="2565" xr:uid="{00000000-0005-0000-0000-0000F70A0000}"/>
    <cellStyle name="標準 4 2 6 5 3" xfId="2566" xr:uid="{00000000-0005-0000-0000-0000F80A0000}"/>
    <cellStyle name="標準 4 2 6 5 3 2" xfId="2567" xr:uid="{00000000-0005-0000-0000-0000F90A0000}"/>
    <cellStyle name="標準 4 2 6 5 4" xfId="2568" xr:uid="{00000000-0005-0000-0000-0000FA0A0000}"/>
    <cellStyle name="標準 4 2 6 6" xfId="2569" xr:uid="{00000000-0005-0000-0000-0000FB0A0000}"/>
    <cellStyle name="標準 4 2 6 6 2" xfId="2570" xr:uid="{00000000-0005-0000-0000-0000FC0A0000}"/>
    <cellStyle name="標準 4 2 6 6 2 2" xfId="2571" xr:uid="{00000000-0005-0000-0000-0000FD0A0000}"/>
    <cellStyle name="標準 4 2 6 6 2 2 2" xfId="2572" xr:uid="{00000000-0005-0000-0000-0000FE0A0000}"/>
    <cellStyle name="標準 4 2 6 6 2 3" xfId="2573" xr:uid="{00000000-0005-0000-0000-0000FF0A0000}"/>
    <cellStyle name="標準 4 2 6 6 3" xfId="2574" xr:uid="{00000000-0005-0000-0000-0000000B0000}"/>
    <cellStyle name="標準 4 2 6 6 3 2" xfId="2575" xr:uid="{00000000-0005-0000-0000-0000010B0000}"/>
    <cellStyle name="標準 4 2 6 6 4" xfId="2576" xr:uid="{00000000-0005-0000-0000-0000020B0000}"/>
    <cellStyle name="標準 4 2 6 7" xfId="2577" xr:uid="{00000000-0005-0000-0000-0000030B0000}"/>
    <cellStyle name="標準 4 2 6 7 2" xfId="2578" xr:uid="{00000000-0005-0000-0000-0000040B0000}"/>
    <cellStyle name="標準 4 2 6 7 2 2" xfId="2579" xr:uid="{00000000-0005-0000-0000-0000050B0000}"/>
    <cellStyle name="標準 4 2 6 7 3" xfId="2580" xr:uid="{00000000-0005-0000-0000-0000060B0000}"/>
    <cellStyle name="標準 4 2 6 8" xfId="2581" xr:uid="{00000000-0005-0000-0000-0000070B0000}"/>
    <cellStyle name="標準 4 2 6 8 2" xfId="2582" xr:uid="{00000000-0005-0000-0000-0000080B0000}"/>
    <cellStyle name="標準 4 2 7" xfId="2583" xr:uid="{00000000-0005-0000-0000-0000090B0000}"/>
    <cellStyle name="標準 4 2 7 2" xfId="2584" xr:uid="{00000000-0005-0000-0000-00000A0B0000}"/>
    <cellStyle name="標準 4 2 7 2 2" xfId="2585" xr:uid="{00000000-0005-0000-0000-00000B0B0000}"/>
    <cellStyle name="標準 4 2 7 2 2 2" xfId="2586" xr:uid="{00000000-0005-0000-0000-00000C0B0000}"/>
    <cellStyle name="標準 4 2 7 2 2 2 2" xfId="2587" xr:uid="{00000000-0005-0000-0000-00000D0B0000}"/>
    <cellStyle name="標準 4 2 7 2 2 2 2 2" xfId="2588" xr:uid="{00000000-0005-0000-0000-00000E0B0000}"/>
    <cellStyle name="標準 4 2 7 2 2 2 3" xfId="2589" xr:uid="{00000000-0005-0000-0000-00000F0B0000}"/>
    <cellStyle name="標準 4 2 7 2 2 3" xfId="2590" xr:uid="{00000000-0005-0000-0000-0000100B0000}"/>
    <cellStyle name="標準 4 2 7 2 2 3 2" xfId="2591" xr:uid="{00000000-0005-0000-0000-0000110B0000}"/>
    <cellStyle name="標準 4 2 7 2 2 4" xfId="2592" xr:uid="{00000000-0005-0000-0000-0000120B0000}"/>
    <cellStyle name="標準 4 2 7 2 3" xfId="2593" xr:uid="{00000000-0005-0000-0000-0000130B0000}"/>
    <cellStyle name="標準 4 2 7 2 3 2" xfId="2594" xr:uid="{00000000-0005-0000-0000-0000140B0000}"/>
    <cellStyle name="標準 4 2 7 2 3 2 2" xfId="2595" xr:uid="{00000000-0005-0000-0000-0000150B0000}"/>
    <cellStyle name="標準 4 2 7 2 3 2 2 2" xfId="2596" xr:uid="{00000000-0005-0000-0000-0000160B0000}"/>
    <cellStyle name="標準 4 2 7 2 3 2 3" xfId="2597" xr:uid="{00000000-0005-0000-0000-0000170B0000}"/>
    <cellStyle name="標準 4 2 7 2 3 3" xfId="2598" xr:uid="{00000000-0005-0000-0000-0000180B0000}"/>
    <cellStyle name="標準 4 2 7 2 3 3 2" xfId="2599" xr:uid="{00000000-0005-0000-0000-0000190B0000}"/>
    <cellStyle name="標準 4 2 7 2 3 4" xfId="2600" xr:uid="{00000000-0005-0000-0000-00001A0B0000}"/>
    <cellStyle name="標準 4 2 7 2 4" xfId="2601" xr:uid="{00000000-0005-0000-0000-00001B0B0000}"/>
    <cellStyle name="標準 4 2 7 2 4 2" xfId="2602" xr:uid="{00000000-0005-0000-0000-00001C0B0000}"/>
    <cellStyle name="標準 4 2 7 2 4 2 2" xfId="2603" xr:uid="{00000000-0005-0000-0000-00001D0B0000}"/>
    <cellStyle name="標準 4 2 7 2 4 3" xfId="2604" xr:uid="{00000000-0005-0000-0000-00001E0B0000}"/>
    <cellStyle name="標準 4 2 7 2 5" xfId="2605" xr:uid="{00000000-0005-0000-0000-00001F0B0000}"/>
    <cellStyle name="標準 4 2 7 2 5 2" xfId="2606" xr:uid="{00000000-0005-0000-0000-0000200B0000}"/>
    <cellStyle name="標準 4 2 7 2 6" xfId="2607" xr:uid="{00000000-0005-0000-0000-0000210B0000}"/>
    <cellStyle name="標準 4 2 7 3" xfId="2608" xr:uid="{00000000-0005-0000-0000-0000220B0000}"/>
    <cellStyle name="標準 4 2 7 3 2" xfId="2609" xr:uid="{00000000-0005-0000-0000-0000230B0000}"/>
    <cellStyle name="標準 4 2 7 3 2 2" xfId="2610" xr:uid="{00000000-0005-0000-0000-0000240B0000}"/>
    <cellStyle name="標準 4 2 7 3 2 2 2" xfId="2611" xr:uid="{00000000-0005-0000-0000-0000250B0000}"/>
    <cellStyle name="標準 4 2 7 3 2 3" xfId="2612" xr:uid="{00000000-0005-0000-0000-0000260B0000}"/>
    <cellStyle name="標準 4 2 7 3 3" xfId="2613" xr:uid="{00000000-0005-0000-0000-0000270B0000}"/>
    <cellStyle name="標準 4 2 7 3 3 2" xfId="2614" xr:uid="{00000000-0005-0000-0000-0000280B0000}"/>
    <cellStyle name="標準 4 2 7 3 4" xfId="2615" xr:uid="{00000000-0005-0000-0000-0000290B0000}"/>
    <cellStyle name="標準 4 2 7 4" xfId="2616" xr:uid="{00000000-0005-0000-0000-00002A0B0000}"/>
    <cellStyle name="標準 4 2 7 4 2" xfId="2617" xr:uid="{00000000-0005-0000-0000-00002B0B0000}"/>
    <cellStyle name="標準 4 2 7 4 2 2" xfId="2618" xr:uid="{00000000-0005-0000-0000-00002C0B0000}"/>
    <cellStyle name="標準 4 2 7 4 2 2 2" xfId="2619" xr:uid="{00000000-0005-0000-0000-00002D0B0000}"/>
    <cellStyle name="標準 4 2 7 4 2 3" xfId="2620" xr:uid="{00000000-0005-0000-0000-00002E0B0000}"/>
    <cellStyle name="標準 4 2 7 4 3" xfId="2621" xr:uid="{00000000-0005-0000-0000-00002F0B0000}"/>
    <cellStyle name="標準 4 2 7 4 3 2" xfId="2622" xr:uid="{00000000-0005-0000-0000-0000300B0000}"/>
    <cellStyle name="標準 4 2 7 4 4" xfId="2623" xr:uid="{00000000-0005-0000-0000-0000310B0000}"/>
    <cellStyle name="標準 4 2 7 5" xfId="2624" xr:uid="{00000000-0005-0000-0000-0000320B0000}"/>
    <cellStyle name="標準 4 2 7 5 2" xfId="2625" xr:uid="{00000000-0005-0000-0000-0000330B0000}"/>
    <cellStyle name="標準 4 2 7 5 2 2" xfId="2626" xr:uid="{00000000-0005-0000-0000-0000340B0000}"/>
    <cellStyle name="標準 4 2 7 5 3" xfId="2627" xr:uid="{00000000-0005-0000-0000-0000350B0000}"/>
    <cellStyle name="標準 4 2 7 6" xfId="2628" xr:uid="{00000000-0005-0000-0000-0000360B0000}"/>
    <cellStyle name="標準 4 2 7 6 2" xfId="2629" xr:uid="{00000000-0005-0000-0000-0000370B0000}"/>
    <cellStyle name="標準 4 2 8" xfId="2630" xr:uid="{00000000-0005-0000-0000-0000380B0000}"/>
    <cellStyle name="標準 4 2 8 2" xfId="2631" xr:uid="{00000000-0005-0000-0000-0000390B0000}"/>
    <cellStyle name="標準 4 2 8 2 2" xfId="2632" xr:uid="{00000000-0005-0000-0000-00003A0B0000}"/>
    <cellStyle name="標準 4 2 8 2 2 2" xfId="2633" xr:uid="{00000000-0005-0000-0000-00003B0B0000}"/>
    <cellStyle name="標準 4 2 8 2 2 2 2" xfId="2634" xr:uid="{00000000-0005-0000-0000-00003C0B0000}"/>
    <cellStyle name="標準 4 2 8 2 2 2 2 2" xfId="2635" xr:uid="{00000000-0005-0000-0000-00003D0B0000}"/>
    <cellStyle name="標準 4 2 8 2 2 2 3" xfId="2636" xr:uid="{00000000-0005-0000-0000-00003E0B0000}"/>
    <cellStyle name="標準 4 2 8 2 2 3" xfId="2637" xr:uid="{00000000-0005-0000-0000-00003F0B0000}"/>
    <cellStyle name="標準 4 2 8 2 2 3 2" xfId="2638" xr:uid="{00000000-0005-0000-0000-0000400B0000}"/>
    <cellStyle name="標準 4 2 8 2 2 4" xfId="2639" xr:uid="{00000000-0005-0000-0000-0000410B0000}"/>
    <cellStyle name="標準 4 2 8 2 3" xfId="2640" xr:uid="{00000000-0005-0000-0000-0000420B0000}"/>
    <cellStyle name="標準 4 2 8 2 3 2" xfId="2641" xr:uid="{00000000-0005-0000-0000-0000430B0000}"/>
    <cellStyle name="標準 4 2 8 2 3 2 2" xfId="2642" xr:uid="{00000000-0005-0000-0000-0000440B0000}"/>
    <cellStyle name="標準 4 2 8 2 3 2 2 2" xfId="2643" xr:uid="{00000000-0005-0000-0000-0000450B0000}"/>
    <cellStyle name="標準 4 2 8 2 3 2 3" xfId="2644" xr:uid="{00000000-0005-0000-0000-0000460B0000}"/>
    <cellStyle name="標準 4 2 8 2 3 3" xfId="2645" xr:uid="{00000000-0005-0000-0000-0000470B0000}"/>
    <cellStyle name="標準 4 2 8 2 3 3 2" xfId="2646" xr:uid="{00000000-0005-0000-0000-0000480B0000}"/>
    <cellStyle name="標準 4 2 8 2 3 4" xfId="2647" xr:uid="{00000000-0005-0000-0000-0000490B0000}"/>
    <cellStyle name="標準 4 2 8 2 4" xfId="2648" xr:uid="{00000000-0005-0000-0000-00004A0B0000}"/>
    <cellStyle name="標準 4 2 8 2 4 2" xfId="2649" xr:uid="{00000000-0005-0000-0000-00004B0B0000}"/>
    <cellStyle name="標準 4 2 8 2 4 2 2" xfId="2650" xr:uid="{00000000-0005-0000-0000-00004C0B0000}"/>
    <cellStyle name="標準 4 2 8 2 4 3" xfId="2651" xr:uid="{00000000-0005-0000-0000-00004D0B0000}"/>
    <cellStyle name="標準 4 2 8 2 5" xfId="2652" xr:uid="{00000000-0005-0000-0000-00004E0B0000}"/>
    <cellStyle name="標準 4 2 8 2 5 2" xfId="2653" xr:uid="{00000000-0005-0000-0000-00004F0B0000}"/>
    <cellStyle name="標準 4 2 8 2 6" xfId="2654" xr:uid="{00000000-0005-0000-0000-0000500B0000}"/>
    <cellStyle name="標準 4 2 8 3" xfId="2655" xr:uid="{00000000-0005-0000-0000-0000510B0000}"/>
    <cellStyle name="標準 4 2 8 3 2" xfId="2656" xr:uid="{00000000-0005-0000-0000-0000520B0000}"/>
    <cellStyle name="標準 4 2 8 3 2 2" xfId="2657" xr:uid="{00000000-0005-0000-0000-0000530B0000}"/>
    <cellStyle name="標準 4 2 8 3 2 2 2" xfId="2658" xr:uid="{00000000-0005-0000-0000-0000540B0000}"/>
    <cellStyle name="標準 4 2 8 3 2 3" xfId="2659" xr:uid="{00000000-0005-0000-0000-0000550B0000}"/>
    <cellStyle name="標準 4 2 8 3 3" xfId="2660" xr:uid="{00000000-0005-0000-0000-0000560B0000}"/>
    <cellStyle name="標準 4 2 8 3 3 2" xfId="2661" xr:uid="{00000000-0005-0000-0000-0000570B0000}"/>
    <cellStyle name="標準 4 2 8 3 4" xfId="2662" xr:uid="{00000000-0005-0000-0000-0000580B0000}"/>
    <cellStyle name="標準 4 2 8 4" xfId="2663" xr:uid="{00000000-0005-0000-0000-0000590B0000}"/>
    <cellStyle name="標準 4 2 8 4 2" xfId="2664" xr:uid="{00000000-0005-0000-0000-00005A0B0000}"/>
    <cellStyle name="標準 4 2 8 4 2 2" xfId="2665" xr:uid="{00000000-0005-0000-0000-00005B0B0000}"/>
    <cellStyle name="標準 4 2 8 4 2 2 2" xfId="2666" xr:uid="{00000000-0005-0000-0000-00005C0B0000}"/>
    <cellStyle name="標準 4 2 8 4 2 3" xfId="2667" xr:uid="{00000000-0005-0000-0000-00005D0B0000}"/>
    <cellStyle name="標準 4 2 8 4 3" xfId="2668" xr:uid="{00000000-0005-0000-0000-00005E0B0000}"/>
    <cellStyle name="標準 4 2 8 4 3 2" xfId="2669" xr:uid="{00000000-0005-0000-0000-00005F0B0000}"/>
    <cellStyle name="標準 4 2 8 4 4" xfId="2670" xr:uid="{00000000-0005-0000-0000-0000600B0000}"/>
    <cellStyle name="標準 4 2 8 5" xfId="2671" xr:uid="{00000000-0005-0000-0000-0000610B0000}"/>
    <cellStyle name="標準 4 2 8 5 2" xfId="2672" xr:uid="{00000000-0005-0000-0000-0000620B0000}"/>
    <cellStyle name="標準 4 2 8 5 2 2" xfId="2673" xr:uid="{00000000-0005-0000-0000-0000630B0000}"/>
    <cellStyle name="標準 4 2 8 5 3" xfId="2674" xr:uid="{00000000-0005-0000-0000-0000640B0000}"/>
    <cellStyle name="標準 4 2 8 6" xfId="2675" xr:uid="{00000000-0005-0000-0000-0000650B0000}"/>
    <cellStyle name="標準 4 2 8 6 2" xfId="2676" xr:uid="{00000000-0005-0000-0000-0000660B0000}"/>
    <cellStyle name="標準 4 2 9" xfId="2677" xr:uid="{00000000-0005-0000-0000-0000670B0000}"/>
    <cellStyle name="標準 4 2 9 2" xfId="2678" xr:uid="{00000000-0005-0000-0000-0000680B0000}"/>
    <cellStyle name="標準 4 2 9 2 2" xfId="2679" xr:uid="{00000000-0005-0000-0000-0000690B0000}"/>
    <cellStyle name="標準 4 2 9 2 2 2" xfId="2680" xr:uid="{00000000-0005-0000-0000-00006A0B0000}"/>
    <cellStyle name="標準 4 2 9 2 2 2 2" xfId="2681" xr:uid="{00000000-0005-0000-0000-00006B0B0000}"/>
    <cellStyle name="標準 4 2 9 2 2 3" xfId="2682" xr:uid="{00000000-0005-0000-0000-00006C0B0000}"/>
    <cellStyle name="標準 4 2 9 2 3" xfId="2683" xr:uid="{00000000-0005-0000-0000-00006D0B0000}"/>
    <cellStyle name="標準 4 2 9 2 3 2" xfId="2684" xr:uid="{00000000-0005-0000-0000-00006E0B0000}"/>
    <cellStyle name="標準 4 2 9 2 4" xfId="2685" xr:uid="{00000000-0005-0000-0000-00006F0B0000}"/>
    <cellStyle name="標準 4 2 9 3" xfId="2686" xr:uid="{00000000-0005-0000-0000-0000700B0000}"/>
    <cellStyle name="標準 4 2 9 3 2" xfId="2687" xr:uid="{00000000-0005-0000-0000-0000710B0000}"/>
    <cellStyle name="標準 4 2 9 3 2 2" xfId="2688" xr:uid="{00000000-0005-0000-0000-0000720B0000}"/>
    <cellStyle name="標準 4 2 9 3 2 2 2" xfId="2689" xr:uid="{00000000-0005-0000-0000-0000730B0000}"/>
    <cellStyle name="標準 4 2 9 3 2 3" xfId="2690" xr:uid="{00000000-0005-0000-0000-0000740B0000}"/>
    <cellStyle name="標準 4 2 9 3 3" xfId="2691" xr:uid="{00000000-0005-0000-0000-0000750B0000}"/>
    <cellStyle name="標準 4 2 9 3 3 2" xfId="2692" xr:uid="{00000000-0005-0000-0000-0000760B0000}"/>
    <cellStyle name="標準 4 2 9 3 4" xfId="2693" xr:uid="{00000000-0005-0000-0000-0000770B0000}"/>
    <cellStyle name="標準 4 2 9 4" xfId="2694" xr:uid="{00000000-0005-0000-0000-0000780B0000}"/>
    <cellStyle name="標準 4 2 9 4 2" xfId="2695" xr:uid="{00000000-0005-0000-0000-0000790B0000}"/>
    <cellStyle name="標準 4 2 9 4 2 2" xfId="2696" xr:uid="{00000000-0005-0000-0000-00007A0B0000}"/>
    <cellStyle name="標準 4 2 9 4 3" xfId="2697" xr:uid="{00000000-0005-0000-0000-00007B0B0000}"/>
    <cellStyle name="標準 4 2 9 5" xfId="2698" xr:uid="{00000000-0005-0000-0000-00007C0B0000}"/>
    <cellStyle name="標準 4 2 9 5 2" xfId="2699" xr:uid="{00000000-0005-0000-0000-00007D0B0000}"/>
    <cellStyle name="標準 4 2 9 6" xfId="2700" xr:uid="{00000000-0005-0000-0000-00007E0B0000}"/>
    <cellStyle name="標準 4 3" xfId="2701" xr:uid="{00000000-0005-0000-0000-00007F0B0000}"/>
    <cellStyle name="標準 4 3 10" xfId="2702" xr:uid="{00000000-0005-0000-0000-0000800B0000}"/>
    <cellStyle name="標準 4 3 10 2" xfId="2703" xr:uid="{00000000-0005-0000-0000-0000810B0000}"/>
    <cellStyle name="標準 4 3 10 2 2" xfId="2704" xr:uid="{00000000-0005-0000-0000-0000820B0000}"/>
    <cellStyle name="標準 4 3 10 2 2 2" xfId="2705" xr:uid="{00000000-0005-0000-0000-0000830B0000}"/>
    <cellStyle name="標準 4 3 10 2 3" xfId="2706" xr:uid="{00000000-0005-0000-0000-0000840B0000}"/>
    <cellStyle name="標準 4 3 10 3" xfId="2707" xr:uid="{00000000-0005-0000-0000-0000850B0000}"/>
    <cellStyle name="標準 4 3 10 3 2" xfId="2708" xr:uid="{00000000-0005-0000-0000-0000860B0000}"/>
    <cellStyle name="標準 4 3 10 4" xfId="2709" xr:uid="{00000000-0005-0000-0000-0000870B0000}"/>
    <cellStyle name="標準 4 3 11" xfId="2710" xr:uid="{00000000-0005-0000-0000-0000880B0000}"/>
    <cellStyle name="標準 4 3 11 2" xfId="2711" xr:uid="{00000000-0005-0000-0000-0000890B0000}"/>
    <cellStyle name="標準 4 3 11 2 2" xfId="2712" xr:uid="{00000000-0005-0000-0000-00008A0B0000}"/>
    <cellStyle name="標準 4 3 11 3" xfId="2713" xr:uid="{00000000-0005-0000-0000-00008B0B0000}"/>
    <cellStyle name="標準 4 3 12" xfId="2714" xr:uid="{00000000-0005-0000-0000-00008C0B0000}"/>
    <cellStyle name="標準 4 3 12 2" xfId="2715" xr:uid="{00000000-0005-0000-0000-00008D0B0000}"/>
    <cellStyle name="標準 4 3 13" xfId="5285" xr:uid="{00000000-0005-0000-0000-00008E0B0000}"/>
    <cellStyle name="標準 4 3 2" xfId="2716" xr:uid="{00000000-0005-0000-0000-00008F0B0000}"/>
    <cellStyle name="標準 4 3 2 10" xfId="2717" xr:uid="{00000000-0005-0000-0000-0000900B0000}"/>
    <cellStyle name="標準 4 3 2 10 2" xfId="2718" xr:uid="{00000000-0005-0000-0000-0000910B0000}"/>
    <cellStyle name="標準 4 3 2 2" xfId="2719" xr:uid="{00000000-0005-0000-0000-0000920B0000}"/>
    <cellStyle name="標準 4 3 2 2 2" xfId="2720" xr:uid="{00000000-0005-0000-0000-0000930B0000}"/>
    <cellStyle name="標準 4 3 2 2 2 2" xfId="2721" xr:uid="{00000000-0005-0000-0000-0000940B0000}"/>
    <cellStyle name="標準 4 3 2 2 2 2 2" xfId="2722" xr:uid="{00000000-0005-0000-0000-0000950B0000}"/>
    <cellStyle name="標準 4 3 2 2 2 2 2 2" xfId="2723" xr:uid="{00000000-0005-0000-0000-0000960B0000}"/>
    <cellStyle name="標準 4 3 2 2 2 2 2 2 2" xfId="2724" xr:uid="{00000000-0005-0000-0000-0000970B0000}"/>
    <cellStyle name="標準 4 3 2 2 2 2 2 2 2 2" xfId="2725" xr:uid="{00000000-0005-0000-0000-0000980B0000}"/>
    <cellStyle name="標準 4 3 2 2 2 2 2 2 3" xfId="2726" xr:uid="{00000000-0005-0000-0000-0000990B0000}"/>
    <cellStyle name="標準 4 3 2 2 2 2 2 3" xfId="2727" xr:uid="{00000000-0005-0000-0000-00009A0B0000}"/>
    <cellStyle name="標準 4 3 2 2 2 2 2 3 2" xfId="2728" xr:uid="{00000000-0005-0000-0000-00009B0B0000}"/>
    <cellStyle name="標準 4 3 2 2 2 2 2 4" xfId="2729" xr:uid="{00000000-0005-0000-0000-00009C0B0000}"/>
    <cellStyle name="標準 4 3 2 2 2 2 3" xfId="2730" xr:uid="{00000000-0005-0000-0000-00009D0B0000}"/>
    <cellStyle name="標準 4 3 2 2 2 2 3 2" xfId="2731" xr:uid="{00000000-0005-0000-0000-00009E0B0000}"/>
    <cellStyle name="標準 4 3 2 2 2 2 3 2 2" xfId="2732" xr:uid="{00000000-0005-0000-0000-00009F0B0000}"/>
    <cellStyle name="標準 4 3 2 2 2 2 3 2 2 2" xfId="2733" xr:uid="{00000000-0005-0000-0000-0000A00B0000}"/>
    <cellStyle name="標準 4 3 2 2 2 2 3 2 3" xfId="2734" xr:uid="{00000000-0005-0000-0000-0000A10B0000}"/>
    <cellStyle name="標準 4 3 2 2 2 2 3 3" xfId="2735" xr:uid="{00000000-0005-0000-0000-0000A20B0000}"/>
    <cellStyle name="標準 4 3 2 2 2 2 3 3 2" xfId="2736" xr:uid="{00000000-0005-0000-0000-0000A30B0000}"/>
    <cellStyle name="標準 4 3 2 2 2 2 3 4" xfId="2737" xr:uid="{00000000-0005-0000-0000-0000A40B0000}"/>
    <cellStyle name="標準 4 3 2 2 2 2 4" xfId="2738" xr:uid="{00000000-0005-0000-0000-0000A50B0000}"/>
    <cellStyle name="標準 4 3 2 2 2 2 4 2" xfId="2739" xr:uid="{00000000-0005-0000-0000-0000A60B0000}"/>
    <cellStyle name="標準 4 3 2 2 2 2 4 2 2" xfId="2740" xr:uid="{00000000-0005-0000-0000-0000A70B0000}"/>
    <cellStyle name="標準 4 3 2 2 2 2 4 3" xfId="2741" xr:uid="{00000000-0005-0000-0000-0000A80B0000}"/>
    <cellStyle name="標準 4 3 2 2 2 2 5" xfId="2742" xr:uid="{00000000-0005-0000-0000-0000A90B0000}"/>
    <cellStyle name="標準 4 3 2 2 2 2 5 2" xfId="2743" xr:uid="{00000000-0005-0000-0000-0000AA0B0000}"/>
    <cellStyle name="標準 4 3 2 2 2 2 6" xfId="2744" xr:uid="{00000000-0005-0000-0000-0000AB0B0000}"/>
    <cellStyle name="標準 4 3 2 2 2 3" xfId="2745" xr:uid="{00000000-0005-0000-0000-0000AC0B0000}"/>
    <cellStyle name="標準 4 3 2 2 2 3 2" xfId="2746" xr:uid="{00000000-0005-0000-0000-0000AD0B0000}"/>
    <cellStyle name="標準 4 3 2 2 2 3 2 2" xfId="2747" xr:uid="{00000000-0005-0000-0000-0000AE0B0000}"/>
    <cellStyle name="標準 4 3 2 2 2 3 2 2 2" xfId="2748" xr:uid="{00000000-0005-0000-0000-0000AF0B0000}"/>
    <cellStyle name="標準 4 3 2 2 2 3 2 3" xfId="2749" xr:uid="{00000000-0005-0000-0000-0000B00B0000}"/>
    <cellStyle name="標準 4 3 2 2 2 3 3" xfId="2750" xr:uid="{00000000-0005-0000-0000-0000B10B0000}"/>
    <cellStyle name="標準 4 3 2 2 2 3 3 2" xfId="2751" xr:uid="{00000000-0005-0000-0000-0000B20B0000}"/>
    <cellStyle name="標準 4 3 2 2 2 3 4" xfId="2752" xr:uid="{00000000-0005-0000-0000-0000B30B0000}"/>
    <cellStyle name="標準 4 3 2 2 2 4" xfId="2753" xr:uid="{00000000-0005-0000-0000-0000B40B0000}"/>
    <cellStyle name="標準 4 3 2 2 2 4 2" xfId="2754" xr:uid="{00000000-0005-0000-0000-0000B50B0000}"/>
    <cellStyle name="標準 4 3 2 2 2 4 2 2" xfId="2755" xr:uid="{00000000-0005-0000-0000-0000B60B0000}"/>
    <cellStyle name="標準 4 3 2 2 2 4 2 2 2" xfId="2756" xr:uid="{00000000-0005-0000-0000-0000B70B0000}"/>
    <cellStyle name="標準 4 3 2 2 2 4 2 3" xfId="2757" xr:uid="{00000000-0005-0000-0000-0000B80B0000}"/>
    <cellStyle name="標準 4 3 2 2 2 4 3" xfId="2758" xr:uid="{00000000-0005-0000-0000-0000B90B0000}"/>
    <cellStyle name="標準 4 3 2 2 2 4 3 2" xfId="2759" xr:uid="{00000000-0005-0000-0000-0000BA0B0000}"/>
    <cellStyle name="標準 4 3 2 2 2 4 4" xfId="2760" xr:uid="{00000000-0005-0000-0000-0000BB0B0000}"/>
    <cellStyle name="標準 4 3 2 2 2 5" xfId="2761" xr:uid="{00000000-0005-0000-0000-0000BC0B0000}"/>
    <cellStyle name="標準 4 3 2 2 2 5 2" xfId="2762" xr:uid="{00000000-0005-0000-0000-0000BD0B0000}"/>
    <cellStyle name="標準 4 3 2 2 2 5 2 2" xfId="2763" xr:uid="{00000000-0005-0000-0000-0000BE0B0000}"/>
    <cellStyle name="標準 4 3 2 2 2 5 3" xfId="2764" xr:uid="{00000000-0005-0000-0000-0000BF0B0000}"/>
    <cellStyle name="標準 4 3 2 2 2 6" xfId="2765" xr:uid="{00000000-0005-0000-0000-0000C00B0000}"/>
    <cellStyle name="標準 4 3 2 2 2 6 2" xfId="2766" xr:uid="{00000000-0005-0000-0000-0000C10B0000}"/>
    <cellStyle name="標準 4 3 2 2 3" xfId="2767" xr:uid="{00000000-0005-0000-0000-0000C20B0000}"/>
    <cellStyle name="標準 4 3 2 2 3 2" xfId="2768" xr:uid="{00000000-0005-0000-0000-0000C30B0000}"/>
    <cellStyle name="標準 4 3 2 2 3 2 2" xfId="2769" xr:uid="{00000000-0005-0000-0000-0000C40B0000}"/>
    <cellStyle name="標準 4 3 2 2 3 2 2 2" xfId="2770" xr:uid="{00000000-0005-0000-0000-0000C50B0000}"/>
    <cellStyle name="標準 4 3 2 2 3 2 2 2 2" xfId="2771" xr:uid="{00000000-0005-0000-0000-0000C60B0000}"/>
    <cellStyle name="標準 4 3 2 2 3 2 2 2 2 2" xfId="2772" xr:uid="{00000000-0005-0000-0000-0000C70B0000}"/>
    <cellStyle name="標準 4 3 2 2 3 2 2 2 3" xfId="2773" xr:uid="{00000000-0005-0000-0000-0000C80B0000}"/>
    <cellStyle name="標準 4 3 2 2 3 2 2 3" xfId="2774" xr:uid="{00000000-0005-0000-0000-0000C90B0000}"/>
    <cellStyle name="標準 4 3 2 2 3 2 2 3 2" xfId="2775" xr:uid="{00000000-0005-0000-0000-0000CA0B0000}"/>
    <cellStyle name="標準 4 3 2 2 3 2 2 4" xfId="2776" xr:uid="{00000000-0005-0000-0000-0000CB0B0000}"/>
    <cellStyle name="標準 4 3 2 2 3 2 3" xfId="2777" xr:uid="{00000000-0005-0000-0000-0000CC0B0000}"/>
    <cellStyle name="標準 4 3 2 2 3 2 3 2" xfId="2778" xr:uid="{00000000-0005-0000-0000-0000CD0B0000}"/>
    <cellStyle name="標準 4 3 2 2 3 2 3 2 2" xfId="2779" xr:uid="{00000000-0005-0000-0000-0000CE0B0000}"/>
    <cellStyle name="標準 4 3 2 2 3 2 3 2 2 2" xfId="2780" xr:uid="{00000000-0005-0000-0000-0000CF0B0000}"/>
    <cellStyle name="標準 4 3 2 2 3 2 3 2 3" xfId="2781" xr:uid="{00000000-0005-0000-0000-0000D00B0000}"/>
    <cellStyle name="標準 4 3 2 2 3 2 3 3" xfId="2782" xr:uid="{00000000-0005-0000-0000-0000D10B0000}"/>
    <cellStyle name="標準 4 3 2 2 3 2 3 3 2" xfId="2783" xr:uid="{00000000-0005-0000-0000-0000D20B0000}"/>
    <cellStyle name="標準 4 3 2 2 3 2 3 4" xfId="2784" xr:uid="{00000000-0005-0000-0000-0000D30B0000}"/>
    <cellStyle name="標準 4 3 2 2 3 2 4" xfId="2785" xr:uid="{00000000-0005-0000-0000-0000D40B0000}"/>
    <cellStyle name="標準 4 3 2 2 3 2 4 2" xfId="2786" xr:uid="{00000000-0005-0000-0000-0000D50B0000}"/>
    <cellStyle name="標準 4 3 2 2 3 2 4 2 2" xfId="2787" xr:uid="{00000000-0005-0000-0000-0000D60B0000}"/>
    <cellStyle name="標準 4 3 2 2 3 2 4 3" xfId="2788" xr:uid="{00000000-0005-0000-0000-0000D70B0000}"/>
    <cellStyle name="標準 4 3 2 2 3 2 5" xfId="2789" xr:uid="{00000000-0005-0000-0000-0000D80B0000}"/>
    <cellStyle name="標準 4 3 2 2 3 2 5 2" xfId="2790" xr:uid="{00000000-0005-0000-0000-0000D90B0000}"/>
    <cellStyle name="標準 4 3 2 2 3 2 6" xfId="2791" xr:uid="{00000000-0005-0000-0000-0000DA0B0000}"/>
    <cellStyle name="標準 4 3 2 2 3 3" xfId="2792" xr:uid="{00000000-0005-0000-0000-0000DB0B0000}"/>
    <cellStyle name="標準 4 3 2 2 3 3 2" xfId="2793" xr:uid="{00000000-0005-0000-0000-0000DC0B0000}"/>
    <cellStyle name="標準 4 3 2 2 3 3 2 2" xfId="2794" xr:uid="{00000000-0005-0000-0000-0000DD0B0000}"/>
    <cellStyle name="標準 4 3 2 2 3 3 2 2 2" xfId="2795" xr:uid="{00000000-0005-0000-0000-0000DE0B0000}"/>
    <cellStyle name="標準 4 3 2 2 3 3 2 3" xfId="2796" xr:uid="{00000000-0005-0000-0000-0000DF0B0000}"/>
    <cellStyle name="標準 4 3 2 2 3 3 3" xfId="2797" xr:uid="{00000000-0005-0000-0000-0000E00B0000}"/>
    <cellStyle name="標準 4 3 2 2 3 3 3 2" xfId="2798" xr:uid="{00000000-0005-0000-0000-0000E10B0000}"/>
    <cellStyle name="標準 4 3 2 2 3 3 4" xfId="2799" xr:uid="{00000000-0005-0000-0000-0000E20B0000}"/>
    <cellStyle name="標準 4 3 2 2 3 4" xfId="2800" xr:uid="{00000000-0005-0000-0000-0000E30B0000}"/>
    <cellStyle name="標準 4 3 2 2 3 4 2" xfId="2801" xr:uid="{00000000-0005-0000-0000-0000E40B0000}"/>
    <cellStyle name="標準 4 3 2 2 3 4 2 2" xfId="2802" xr:uid="{00000000-0005-0000-0000-0000E50B0000}"/>
    <cellStyle name="標準 4 3 2 2 3 4 2 2 2" xfId="2803" xr:uid="{00000000-0005-0000-0000-0000E60B0000}"/>
    <cellStyle name="標準 4 3 2 2 3 4 2 3" xfId="2804" xr:uid="{00000000-0005-0000-0000-0000E70B0000}"/>
    <cellStyle name="標準 4 3 2 2 3 4 3" xfId="2805" xr:uid="{00000000-0005-0000-0000-0000E80B0000}"/>
    <cellStyle name="標準 4 3 2 2 3 4 3 2" xfId="2806" xr:uid="{00000000-0005-0000-0000-0000E90B0000}"/>
    <cellStyle name="標準 4 3 2 2 3 4 4" xfId="2807" xr:uid="{00000000-0005-0000-0000-0000EA0B0000}"/>
    <cellStyle name="標準 4 3 2 2 3 5" xfId="2808" xr:uid="{00000000-0005-0000-0000-0000EB0B0000}"/>
    <cellStyle name="標準 4 3 2 2 3 5 2" xfId="2809" xr:uid="{00000000-0005-0000-0000-0000EC0B0000}"/>
    <cellStyle name="標準 4 3 2 2 3 5 2 2" xfId="2810" xr:uid="{00000000-0005-0000-0000-0000ED0B0000}"/>
    <cellStyle name="標準 4 3 2 2 3 5 3" xfId="2811" xr:uid="{00000000-0005-0000-0000-0000EE0B0000}"/>
    <cellStyle name="標準 4 3 2 2 3 6" xfId="2812" xr:uid="{00000000-0005-0000-0000-0000EF0B0000}"/>
    <cellStyle name="標準 4 3 2 2 3 6 2" xfId="2813" xr:uid="{00000000-0005-0000-0000-0000F00B0000}"/>
    <cellStyle name="標準 4 3 2 2 4" xfId="2814" xr:uid="{00000000-0005-0000-0000-0000F10B0000}"/>
    <cellStyle name="標準 4 3 2 2 4 2" xfId="2815" xr:uid="{00000000-0005-0000-0000-0000F20B0000}"/>
    <cellStyle name="標準 4 3 2 2 4 2 2" xfId="2816" xr:uid="{00000000-0005-0000-0000-0000F30B0000}"/>
    <cellStyle name="標準 4 3 2 2 4 2 2 2" xfId="2817" xr:uid="{00000000-0005-0000-0000-0000F40B0000}"/>
    <cellStyle name="標準 4 3 2 2 4 2 2 2 2" xfId="2818" xr:uid="{00000000-0005-0000-0000-0000F50B0000}"/>
    <cellStyle name="標準 4 3 2 2 4 2 2 3" xfId="2819" xr:uid="{00000000-0005-0000-0000-0000F60B0000}"/>
    <cellStyle name="標準 4 3 2 2 4 2 3" xfId="2820" xr:uid="{00000000-0005-0000-0000-0000F70B0000}"/>
    <cellStyle name="標準 4 3 2 2 4 2 3 2" xfId="2821" xr:uid="{00000000-0005-0000-0000-0000F80B0000}"/>
    <cellStyle name="標準 4 3 2 2 4 2 4" xfId="2822" xr:uid="{00000000-0005-0000-0000-0000F90B0000}"/>
    <cellStyle name="標準 4 3 2 2 4 3" xfId="2823" xr:uid="{00000000-0005-0000-0000-0000FA0B0000}"/>
    <cellStyle name="標準 4 3 2 2 4 3 2" xfId="2824" xr:uid="{00000000-0005-0000-0000-0000FB0B0000}"/>
    <cellStyle name="標準 4 3 2 2 4 3 2 2" xfId="2825" xr:uid="{00000000-0005-0000-0000-0000FC0B0000}"/>
    <cellStyle name="標準 4 3 2 2 4 3 2 2 2" xfId="2826" xr:uid="{00000000-0005-0000-0000-0000FD0B0000}"/>
    <cellStyle name="標準 4 3 2 2 4 3 2 3" xfId="2827" xr:uid="{00000000-0005-0000-0000-0000FE0B0000}"/>
    <cellStyle name="標準 4 3 2 2 4 3 3" xfId="2828" xr:uid="{00000000-0005-0000-0000-0000FF0B0000}"/>
    <cellStyle name="標準 4 3 2 2 4 3 3 2" xfId="2829" xr:uid="{00000000-0005-0000-0000-0000000C0000}"/>
    <cellStyle name="標準 4 3 2 2 4 3 4" xfId="2830" xr:uid="{00000000-0005-0000-0000-0000010C0000}"/>
    <cellStyle name="標準 4 3 2 2 4 4" xfId="2831" xr:uid="{00000000-0005-0000-0000-0000020C0000}"/>
    <cellStyle name="標準 4 3 2 2 4 4 2" xfId="2832" xr:uid="{00000000-0005-0000-0000-0000030C0000}"/>
    <cellStyle name="標準 4 3 2 2 4 4 2 2" xfId="2833" xr:uid="{00000000-0005-0000-0000-0000040C0000}"/>
    <cellStyle name="標準 4 3 2 2 4 4 3" xfId="2834" xr:uid="{00000000-0005-0000-0000-0000050C0000}"/>
    <cellStyle name="標準 4 3 2 2 4 5" xfId="2835" xr:uid="{00000000-0005-0000-0000-0000060C0000}"/>
    <cellStyle name="標準 4 3 2 2 4 5 2" xfId="2836" xr:uid="{00000000-0005-0000-0000-0000070C0000}"/>
    <cellStyle name="標準 4 3 2 2 4 6" xfId="2837" xr:uid="{00000000-0005-0000-0000-0000080C0000}"/>
    <cellStyle name="標準 4 3 2 2 5" xfId="2838" xr:uid="{00000000-0005-0000-0000-0000090C0000}"/>
    <cellStyle name="標準 4 3 2 2 5 2" xfId="2839" xr:uid="{00000000-0005-0000-0000-00000A0C0000}"/>
    <cellStyle name="標準 4 3 2 2 5 2 2" xfId="2840" xr:uid="{00000000-0005-0000-0000-00000B0C0000}"/>
    <cellStyle name="標準 4 3 2 2 5 2 2 2" xfId="2841" xr:uid="{00000000-0005-0000-0000-00000C0C0000}"/>
    <cellStyle name="標準 4 3 2 2 5 2 3" xfId="2842" xr:uid="{00000000-0005-0000-0000-00000D0C0000}"/>
    <cellStyle name="標準 4 3 2 2 5 3" xfId="2843" xr:uid="{00000000-0005-0000-0000-00000E0C0000}"/>
    <cellStyle name="標準 4 3 2 2 5 3 2" xfId="2844" xr:uid="{00000000-0005-0000-0000-00000F0C0000}"/>
    <cellStyle name="標準 4 3 2 2 5 4" xfId="2845" xr:uid="{00000000-0005-0000-0000-0000100C0000}"/>
    <cellStyle name="標準 4 3 2 2 6" xfId="2846" xr:uid="{00000000-0005-0000-0000-0000110C0000}"/>
    <cellStyle name="標準 4 3 2 2 6 2" xfId="2847" xr:uid="{00000000-0005-0000-0000-0000120C0000}"/>
    <cellStyle name="標準 4 3 2 2 6 2 2" xfId="2848" xr:uid="{00000000-0005-0000-0000-0000130C0000}"/>
    <cellStyle name="標準 4 3 2 2 6 2 2 2" xfId="2849" xr:uid="{00000000-0005-0000-0000-0000140C0000}"/>
    <cellStyle name="標準 4 3 2 2 6 2 3" xfId="2850" xr:uid="{00000000-0005-0000-0000-0000150C0000}"/>
    <cellStyle name="標準 4 3 2 2 6 3" xfId="2851" xr:uid="{00000000-0005-0000-0000-0000160C0000}"/>
    <cellStyle name="標準 4 3 2 2 6 3 2" xfId="2852" xr:uid="{00000000-0005-0000-0000-0000170C0000}"/>
    <cellStyle name="標準 4 3 2 2 6 4" xfId="2853" xr:uid="{00000000-0005-0000-0000-0000180C0000}"/>
    <cellStyle name="標準 4 3 2 2 7" xfId="2854" xr:uid="{00000000-0005-0000-0000-0000190C0000}"/>
    <cellStyle name="標準 4 3 2 2 7 2" xfId="2855" xr:uid="{00000000-0005-0000-0000-00001A0C0000}"/>
    <cellStyle name="標準 4 3 2 2 7 2 2" xfId="2856" xr:uid="{00000000-0005-0000-0000-00001B0C0000}"/>
    <cellStyle name="標準 4 3 2 2 7 3" xfId="2857" xr:uid="{00000000-0005-0000-0000-00001C0C0000}"/>
    <cellStyle name="標準 4 3 2 2 8" xfId="2858" xr:uid="{00000000-0005-0000-0000-00001D0C0000}"/>
    <cellStyle name="標準 4 3 2 2 8 2" xfId="2859" xr:uid="{00000000-0005-0000-0000-00001E0C0000}"/>
    <cellStyle name="標準 4 3 2 3" xfId="2860" xr:uid="{00000000-0005-0000-0000-00001F0C0000}"/>
    <cellStyle name="標準 4 3 2 3 2" xfId="2861" xr:uid="{00000000-0005-0000-0000-0000200C0000}"/>
    <cellStyle name="標準 4 3 2 3 2 2" xfId="2862" xr:uid="{00000000-0005-0000-0000-0000210C0000}"/>
    <cellStyle name="標準 4 3 2 3 2 2 2" xfId="2863" xr:uid="{00000000-0005-0000-0000-0000220C0000}"/>
    <cellStyle name="標準 4 3 2 3 2 2 2 2" xfId="2864" xr:uid="{00000000-0005-0000-0000-0000230C0000}"/>
    <cellStyle name="標準 4 3 2 3 2 2 2 2 2" xfId="2865" xr:uid="{00000000-0005-0000-0000-0000240C0000}"/>
    <cellStyle name="標準 4 3 2 3 2 2 2 2 2 2" xfId="2866" xr:uid="{00000000-0005-0000-0000-0000250C0000}"/>
    <cellStyle name="標準 4 3 2 3 2 2 2 2 3" xfId="2867" xr:uid="{00000000-0005-0000-0000-0000260C0000}"/>
    <cellStyle name="標準 4 3 2 3 2 2 2 3" xfId="2868" xr:uid="{00000000-0005-0000-0000-0000270C0000}"/>
    <cellStyle name="標準 4 3 2 3 2 2 2 3 2" xfId="2869" xr:uid="{00000000-0005-0000-0000-0000280C0000}"/>
    <cellStyle name="標準 4 3 2 3 2 2 2 4" xfId="2870" xr:uid="{00000000-0005-0000-0000-0000290C0000}"/>
    <cellStyle name="標準 4 3 2 3 2 2 3" xfId="2871" xr:uid="{00000000-0005-0000-0000-00002A0C0000}"/>
    <cellStyle name="標準 4 3 2 3 2 2 3 2" xfId="2872" xr:uid="{00000000-0005-0000-0000-00002B0C0000}"/>
    <cellStyle name="標準 4 3 2 3 2 2 3 2 2" xfId="2873" xr:uid="{00000000-0005-0000-0000-00002C0C0000}"/>
    <cellStyle name="標準 4 3 2 3 2 2 3 2 2 2" xfId="2874" xr:uid="{00000000-0005-0000-0000-00002D0C0000}"/>
    <cellStyle name="標準 4 3 2 3 2 2 3 2 3" xfId="2875" xr:uid="{00000000-0005-0000-0000-00002E0C0000}"/>
    <cellStyle name="標準 4 3 2 3 2 2 3 3" xfId="2876" xr:uid="{00000000-0005-0000-0000-00002F0C0000}"/>
    <cellStyle name="標準 4 3 2 3 2 2 3 3 2" xfId="2877" xr:uid="{00000000-0005-0000-0000-0000300C0000}"/>
    <cellStyle name="標準 4 3 2 3 2 2 3 4" xfId="2878" xr:uid="{00000000-0005-0000-0000-0000310C0000}"/>
    <cellStyle name="標準 4 3 2 3 2 2 4" xfId="2879" xr:uid="{00000000-0005-0000-0000-0000320C0000}"/>
    <cellStyle name="標準 4 3 2 3 2 2 4 2" xfId="2880" xr:uid="{00000000-0005-0000-0000-0000330C0000}"/>
    <cellStyle name="標準 4 3 2 3 2 2 4 2 2" xfId="2881" xr:uid="{00000000-0005-0000-0000-0000340C0000}"/>
    <cellStyle name="標準 4 3 2 3 2 2 4 3" xfId="2882" xr:uid="{00000000-0005-0000-0000-0000350C0000}"/>
    <cellStyle name="標準 4 3 2 3 2 2 5" xfId="2883" xr:uid="{00000000-0005-0000-0000-0000360C0000}"/>
    <cellStyle name="標準 4 3 2 3 2 2 5 2" xfId="2884" xr:uid="{00000000-0005-0000-0000-0000370C0000}"/>
    <cellStyle name="標準 4 3 2 3 2 2 6" xfId="2885" xr:uid="{00000000-0005-0000-0000-0000380C0000}"/>
    <cellStyle name="標準 4 3 2 3 2 3" xfId="2886" xr:uid="{00000000-0005-0000-0000-0000390C0000}"/>
    <cellStyle name="標準 4 3 2 3 2 3 2" xfId="2887" xr:uid="{00000000-0005-0000-0000-00003A0C0000}"/>
    <cellStyle name="標準 4 3 2 3 2 3 2 2" xfId="2888" xr:uid="{00000000-0005-0000-0000-00003B0C0000}"/>
    <cellStyle name="標準 4 3 2 3 2 3 2 2 2" xfId="2889" xr:uid="{00000000-0005-0000-0000-00003C0C0000}"/>
    <cellStyle name="標準 4 3 2 3 2 3 2 3" xfId="2890" xr:uid="{00000000-0005-0000-0000-00003D0C0000}"/>
    <cellStyle name="標準 4 3 2 3 2 3 3" xfId="2891" xr:uid="{00000000-0005-0000-0000-00003E0C0000}"/>
    <cellStyle name="標準 4 3 2 3 2 3 3 2" xfId="2892" xr:uid="{00000000-0005-0000-0000-00003F0C0000}"/>
    <cellStyle name="標準 4 3 2 3 2 3 4" xfId="2893" xr:uid="{00000000-0005-0000-0000-0000400C0000}"/>
    <cellStyle name="標準 4 3 2 3 2 4" xfId="2894" xr:uid="{00000000-0005-0000-0000-0000410C0000}"/>
    <cellStyle name="標準 4 3 2 3 2 4 2" xfId="2895" xr:uid="{00000000-0005-0000-0000-0000420C0000}"/>
    <cellStyle name="標準 4 3 2 3 2 4 2 2" xfId="2896" xr:uid="{00000000-0005-0000-0000-0000430C0000}"/>
    <cellStyle name="標準 4 3 2 3 2 4 2 2 2" xfId="2897" xr:uid="{00000000-0005-0000-0000-0000440C0000}"/>
    <cellStyle name="標準 4 3 2 3 2 4 2 3" xfId="2898" xr:uid="{00000000-0005-0000-0000-0000450C0000}"/>
    <cellStyle name="標準 4 3 2 3 2 4 3" xfId="2899" xr:uid="{00000000-0005-0000-0000-0000460C0000}"/>
    <cellStyle name="標準 4 3 2 3 2 4 3 2" xfId="2900" xr:uid="{00000000-0005-0000-0000-0000470C0000}"/>
    <cellStyle name="標準 4 3 2 3 2 4 4" xfId="2901" xr:uid="{00000000-0005-0000-0000-0000480C0000}"/>
    <cellStyle name="標準 4 3 2 3 2 5" xfId="2902" xr:uid="{00000000-0005-0000-0000-0000490C0000}"/>
    <cellStyle name="標準 4 3 2 3 2 5 2" xfId="2903" xr:uid="{00000000-0005-0000-0000-00004A0C0000}"/>
    <cellStyle name="標準 4 3 2 3 2 5 2 2" xfId="2904" xr:uid="{00000000-0005-0000-0000-00004B0C0000}"/>
    <cellStyle name="標準 4 3 2 3 2 5 3" xfId="2905" xr:uid="{00000000-0005-0000-0000-00004C0C0000}"/>
    <cellStyle name="標準 4 3 2 3 2 6" xfId="2906" xr:uid="{00000000-0005-0000-0000-00004D0C0000}"/>
    <cellStyle name="標準 4 3 2 3 2 6 2" xfId="2907" xr:uid="{00000000-0005-0000-0000-00004E0C0000}"/>
    <cellStyle name="標準 4 3 2 3 3" xfId="2908" xr:uid="{00000000-0005-0000-0000-00004F0C0000}"/>
    <cellStyle name="標準 4 3 2 3 3 2" xfId="2909" xr:uid="{00000000-0005-0000-0000-0000500C0000}"/>
    <cellStyle name="標準 4 3 2 3 3 2 2" xfId="2910" xr:uid="{00000000-0005-0000-0000-0000510C0000}"/>
    <cellStyle name="標準 4 3 2 3 3 2 2 2" xfId="2911" xr:uid="{00000000-0005-0000-0000-0000520C0000}"/>
    <cellStyle name="標準 4 3 2 3 3 2 2 2 2" xfId="2912" xr:uid="{00000000-0005-0000-0000-0000530C0000}"/>
    <cellStyle name="標準 4 3 2 3 3 2 2 2 2 2" xfId="2913" xr:uid="{00000000-0005-0000-0000-0000540C0000}"/>
    <cellStyle name="標準 4 3 2 3 3 2 2 2 3" xfId="2914" xr:uid="{00000000-0005-0000-0000-0000550C0000}"/>
    <cellStyle name="標準 4 3 2 3 3 2 2 3" xfId="2915" xr:uid="{00000000-0005-0000-0000-0000560C0000}"/>
    <cellStyle name="標準 4 3 2 3 3 2 2 3 2" xfId="2916" xr:uid="{00000000-0005-0000-0000-0000570C0000}"/>
    <cellStyle name="標準 4 3 2 3 3 2 2 4" xfId="2917" xr:uid="{00000000-0005-0000-0000-0000580C0000}"/>
    <cellStyle name="標準 4 3 2 3 3 2 3" xfId="2918" xr:uid="{00000000-0005-0000-0000-0000590C0000}"/>
    <cellStyle name="標準 4 3 2 3 3 2 3 2" xfId="2919" xr:uid="{00000000-0005-0000-0000-00005A0C0000}"/>
    <cellStyle name="標準 4 3 2 3 3 2 3 2 2" xfId="2920" xr:uid="{00000000-0005-0000-0000-00005B0C0000}"/>
    <cellStyle name="標準 4 3 2 3 3 2 3 2 2 2" xfId="2921" xr:uid="{00000000-0005-0000-0000-00005C0C0000}"/>
    <cellStyle name="標準 4 3 2 3 3 2 3 2 3" xfId="2922" xr:uid="{00000000-0005-0000-0000-00005D0C0000}"/>
    <cellStyle name="標準 4 3 2 3 3 2 3 3" xfId="2923" xr:uid="{00000000-0005-0000-0000-00005E0C0000}"/>
    <cellStyle name="標準 4 3 2 3 3 2 3 3 2" xfId="2924" xr:uid="{00000000-0005-0000-0000-00005F0C0000}"/>
    <cellStyle name="標準 4 3 2 3 3 2 3 4" xfId="2925" xr:uid="{00000000-0005-0000-0000-0000600C0000}"/>
    <cellStyle name="標準 4 3 2 3 3 2 4" xfId="2926" xr:uid="{00000000-0005-0000-0000-0000610C0000}"/>
    <cellStyle name="標準 4 3 2 3 3 2 4 2" xfId="2927" xr:uid="{00000000-0005-0000-0000-0000620C0000}"/>
    <cellStyle name="標準 4 3 2 3 3 2 4 2 2" xfId="2928" xr:uid="{00000000-0005-0000-0000-0000630C0000}"/>
    <cellStyle name="標準 4 3 2 3 3 2 4 3" xfId="2929" xr:uid="{00000000-0005-0000-0000-0000640C0000}"/>
    <cellStyle name="標準 4 3 2 3 3 2 5" xfId="2930" xr:uid="{00000000-0005-0000-0000-0000650C0000}"/>
    <cellStyle name="標準 4 3 2 3 3 2 5 2" xfId="2931" xr:uid="{00000000-0005-0000-0000-0000660C0000}"/>
    <cellStyle name="標準 4 3 2 3 3 2 6" xfId="2932" xr:uid="{00000000-0005-0000-0000-0000670C0000}"/>
    <cellStyle name="標準 4 3 2 3 3 3" xfId="2933" xr:uid="{00000000-0005-0000-0000-0000680C0000}"/>
    <cellStyle name="標準 4 3 2 3 3 3 2" xfId="2934" xr:uid="{00000000-0005-0000-0000-0000690C0000}"/>
    <cellStyle name="標準 4 3 2 3 3 3 2 2" xfId="2935" xr:uid="{00000000-0005-0000-0000-00006A0C0000}"/>
    <cellStyle name="標準 4 3 2 3 3 3 2 2 2" xfId="2936" xr:uid="{00000000-0005-0000-0000-00006B0C0000}"/>
    <cellStyle name="標準 4 3 2 3 3 3 2 3" xfId="2937" xr:uid="{00000000-0005-0000-0000-00006C0C0000}"/>
    <cellStyle name="標準 4 3 2 3 3 3 3" xfId="2938" xr:uid="{00000000-0005-0000-0000-00006D0C0000}"/>
    <cellStyle name="標準 4 3 2 3 3 3 3 2" xfId="2939" xr:uid="{00000000-0005-0000-0000-00006E0C0000}"/>
    <cellStyle name="標準 4 3 2 3 3 3 4" xfId="2940" xr:uid="{00000000-0005-0000-0000-00006F0C0000}"/>
    <cellStyle name="標準 4 3 2 3 3 4" xfId="2941" xr:uid="{00000000-0005-0000-0000-0000700C0000}"/>
    <cellStyle name="標準 4 3 2 3 3 4 2" xfId="2942" xr:uid="{00000000-0005-0000-0000-0000710C0000}"/>
    <cellStyle name="標準 4 3 2 3 3 4 2 2" xfId="2943" xr:uid="{00000000-0005-0000-0000-0000720C0000}"/>
    <cellStyle name="標準 4 3 2 3 3 4 2 2 2" xfId="2944" xr:uid="{00000000-0005-0000-0000-0000730C0000}"/>
    <cellStyle name="標準 4 3 2 3 3 4 2 3" xfId="2945" xr:uid="{00000000-0005-0000-0000-0000740C0000}"/>
    <cellStyle name="標準 4 3 2 3 3 4 3" xfId="2946" xr:uid="{00000000-0005-0000-0000-0000750C0000}"/>
    <cellStyle name="標準 4 3 2 3 3 4 3 2" xfId="2947" xr:uid="{00000000-0005-0000-0000-0000760C0000}"/>
    <cellStyle name="標準 4 3 2 3 3 4 4" xfId="2948" xr:uid="{00000000-0005-0000-0000-0000770C0000}"/>
    <cellStyle name="標準 4 3 2 3 3 5" xfId="2949" xr:uid="{00000000-0005-0000-0000-0000780C0000}"/>
    <cellStyle name="標準 4 3 2 3 3 5 2" xfId="2950" xr:uid="{00000000-0005-0000-0000-0000790C0000}"/>
    <cellStyle name="標準 4 3 2 3 3 5 2 2" xfId="2951" xr:uid="{00000000-0005-0000-0000-00007A0C0000}"/>
    <cellStyle name="標準 4 3 2 3 3 5 3" xfId="2952" xr:uid="{00000000-0005-0000-0000-00007B0C0000}"/>
    <cellStyle name="標準 4 3 2 3 3 6" xfId="2953" xr:uid="{00000000-0005-0000-0000-00007C0C0000}"/>
    <cellStyle name="標準 4 3 2 3 3 6 2" xfId="2954" xr:uid="{00000000-0005-0000-0000-00007D0C0000}"/>
    <cellStyle name="標準 4 3 2 3 4" xfId="2955" xr:uid="{00000000-0005-0000-0000-00007E0C0000}"/>
    <cellStyle name="標準 4 3 2 3 4 2" xfId="2956" xr:uid="{00000000-0005-0000-0000-00007F0C0000}"/>
    <cellStyle name="標準 4 3 2 3 4 2 2" xfId="2957" xr:uid="{00000000-0005-0000-0000-0000800C0000}"/>
    <cellStyle name="標準 4 3 2 3 4 2 2 2" xfId="2958" xr:uid="{00000000-0005-0000-0000-0000810C0000}"/>
    <cellStyle name="標準 4 3 2 3 4 2 2 2 2" xfId="2959" xr:uid="{00000000-0005-0000-0000-0000820C0000}"/>
    <cellStyle name="標準 4 3 2 3 4 2 2 3" xfId="2960" xr:uid="{00000000-0005-0000-0000-0000830C0000}"/>
    <cellStyle name="標準 4 3 2 3 4 2 3" xfId="2961" xr:uid="{00000000-0005-0000-0000-0000840C0000}"/>
    <cellStyle name="標準 4 3 2 3 4 2 3 2" xfId="2962" xr:uid="{00000000-0005-0000-0000-0000850C0000}"/>
    <cellStyle name="標準 4 3 2 3 4 2 4" xfId="2963" xr:uid="{00000000-0005-0000-0000-0000860C0000}"/>
    <cellStyle name="標準 4 3 2 3 4 3" xfId="2964" xr:uid="{00000000-0005-0000-0000-0000870C0000}"/>
    <cellStyle name="標準 4 3 2 3 4 3 2" xfId="2965" xr:uid="{00000000-0005-0000-0000-0000880C0000}"/>
    <cellStyle name="標準 4 3 2 3 4 3 2 2" xfId="2966" xr:uid="{00000000-0005-0000-0000-0000890C0000}"/>
    <cellStyle name="標準 4 3 2 3 4 3 2 2 2" xfId="2967" xr:uid="{00000000-0005-0000-0000-00008A0C0000}"/>
    <cellStyle name="標準 4 3 2 3 4 3 2 3" xfId="2968" xr:uid="{00000000-0005-0000-0000-00008B0C0000}"/>
    <cellStyle name="標準 4 3 2 3 4 3 3" xfId="2969" xr:uid="{00000000-0005-0000-0000-00008C0C0000}"/>
    <cellStyle name="標準 4 3 2 3 4 3 3 2" xfId="2970" xr:uid="{00000000-0005-0000-0000-00008D0C0000}"/>
    <cellStyle name="標準 4 3 2 3 4 3 4" xfId="2971" xr:uid="{00000000-0005-0000-0000-00008E0C0000}"/>
    <cellStyle name="標準 4 3 2 3 4 4" xfId="2972" xr:uid="{00000000-0005-0000-0000-00008F0C0000}"/>
    <cellStyle name="標準 4 3 2 3 4 4 2" xfId="2973" xr:uid="{00000000-0005-0000-0000-0000900C0000}"/>
    <cellStyle name="標準 4 3 2 3 4 4 2 2" xfId="2974" xr:uid="{00000000-0005-0000-0000-0000910C0000}"/>
    <cellStyle name="標準 4 3 2 3 4 4 3" xfId="2975" xr:uid="{00000000-0005-0000-0000-0000920C0000}"/>
    <cellStyle name="標準 4 3 2 3 4 5" xfId="2976" xr:uid="{00000000-0005-0000-0000-0000930C0000}"/>
    <cellStyle name="標準 4 3 2 3 4 5 2" xfId="2977" xr:uid="{00000000-0005-0000-0000-0000940C0000}"/>
    <cellStyle name="標準 4 3 2 3 4 6" xfId="2978" xr:uid="{00000000-0005-0000-0000-0000950C0000}"/>
    <cellStyle name="標準 4 3 2 3 5" xfId="2979" xr:uid="{00000000-0005-0000-0000-0000960C0000}"/>
    <cellStyle name="標準 4 3 2 3 5 2" xfId="2980" xr:uid="{00000000-0005-0000-0000-0000970C0000}"/>
    <cellStyle name="標準 4 3 2 3 5 2 2" xfId="2981" xr:uid="{00000000-0005-0000-0000-0000980C0000}"/>
    <cellStyle name="標準 4 3 2 3 5 2 2 2" xfId="2982" xr:uid="{00000000-0005-0000-0000-0000990C0000}"/>
    <cellStyle name="標準 4 3 2 3 5 2 3" xfId="2983" xr:uid="{00000000-0005-0000-0000-00009A0C0000}"/>
    <cellStyle name="標準 4 3 2 3 5 3" xfId="2984" xr:uid="{00000000-0005-0000-0000-00009B0C0000}"/>
    <cellStyle name="標準 4 3 2 3 5 3 2" xfId="2985" xr:uid="{00000000-0005-0000-0000-00009C0C0000}"/>
    <cellStyle name="標準 4 3 2 3 5 4" xfId="2986" xr:uid="{00000000-0005-0000-0000-00009D0C0000}"/>
    <cellStyle name="標準 4 3 2 3 6" xfId="2987" xr:uid="{00000000-0005-0000-0000-00009E0C0000}"/>
    <cellStyle name="標準 4 3 2 3 6 2" xfId="2988" xr:uid="{00000000-0005-0000-0000-00009F0C0000}"/>
    <cellStyle name="標準 4 3 2 3 6 2 2" xfId="2989" xr:uid="{00000000-0005-0000-0000-0000A00C0000}"/>
    <cellStyle name="標準 4 3 2 3 6 2 2 2" xfId="2990" xr:uid="{00000000-0005-0000-0000-0000A10C0000}"/>
    <cellStyle name="標準 4 3 2 3 6 2 3" xfId="2991" xr:uid="{00000000-0005-0000-0000-0000A20C0000}"/>
    <cellStyle name="標準 4 3 2 3 6 3" xfId="2992" xr:uid="{00000000-0005-0000-0000-0000A30C0000}"/>
    <cellStyle name="標準 4 3 2 3 6 3 2" xfId="2993" xr:uid="{00000000-0005-0000-0000-0000A40C0000}"/>
    <cellStyle name="標準 4 3 2 3 6 4" xfId="2994" xr:uid="{00000000-0005-0000-0000-0000A50C0000}"/>
    <cellStyle name="標準 4 3 2 3 7" xfId="2995" xr:uid="{00000000-0005-0000-0000-0000A60C0000}"/>
    <cellStyle name="標準 4 3 2 3 7 2" xfId="2996" xr:uid="{00000000-0005-0000-0000-0000A70C0000}"/>
    <cellStyle name="標準 4 3 2 3 7 2 2" xfId="2997" xr:uid="{00000000-0005-0000-0000-0000A80C0000}"/>
    <cellStyle name="標準 4 3 2 3 7 3" xfId="2998" xr:uid="{00000000-0005-0000-0000-0000A90C0000}"/>
    <cellStyle name="標準 4 3 2 3 8" xfId="2999" xr:uid="{00000000-0005-0000-0000-0000AA0C0000}"/>
    <cellStyle name="標準 4 3 2 3 8 2" xfId="3000" xr:uid="{00000000-0005-0000-0000-0000AB0C0000}"/>
    <cellStyle name="標準 4 3 2 4" xfId="3001" xr:uid="{00000000-0005-0000-0000-0000AC0C0000}"/>
    <cellStyle name="標準 4 3 2 4 2" xfId="3002" xr:uid="{00000000-0005-0000-0000-0000AD0C0000}"/>
    <cellStyle name="標準 4 3 2 4 2 2" xfId="3003" xr:uid="{00000000-0005-0000-0000-0000AE0C0000}"/>
    <cellStyle name="標準 4 3 2 4 2 2 2" xfId="3004" xr:uid="{00000000-0005-0000-0000-0000AF0C0000}"/>
    <cellStyle name="標準 4 3 2 4 2 2 2 2" xfId="3005" xr:uid="{00000000-0005-0000-0000-0000B00C0000}"/>
    <cellStyle name="標準 4 3 2 4 2 2 2 2 2" xfId="3006" xr:uid="{00000000-0005-0000-0000-0000B10C0000}"/>
    <cellStyle name="標準 4 3 2 4 2 2 2 3" xfId="3007" xr:uid="{00000000-0005-0000-0000-0000B20C0000}"/>
    <cellStyle name="標準 4 3 2 4 2 2 3" xfId="3008" xr:uid="{00000000-0005-0000-0000-0000B30C0000}"/>
    <cellStyle name="標準 4 3 2 4 2 2 3 2" xfId="3009" xr:uid="{00000000-0005-0000-0000-0000B40C0000}"/>
    <cellStyle name="標準 4 3 2 4 2 2 4" xfId="3010" xr:uid="{00000000-0005-0000-0000-0000B50C0000}"/>
    <cellStyle name="標準 4 3 2 4 2 3" xfId="3011" xr:uid="{00000000-0005-0000-0000-0000B60C0000}"/>
    <cellStyle name="標準 4 3 2 4 2 3 2" xfId="3012" xr:uid="{00000000-0005-0000-0000-0000B70C0000}"/>
    <cellStyle name="標準 4 3 2 4 2 3 2 2" xfId="3013" xr:uid="{00000000-0005-0000-0000-0000B80C0000}"/>
    <cellStyle name="標準 4 3 2 4 2 3 2 2 2" xfId="3014" xr:uid="{00000000-0005-0000-0000-0000B90C0000}"/>
    <cellStyle name="標準 4 3 2 4 2 3 2 3" xfId="3015" xr:uid="{00000000-0005-0000-0000-0000BA0C0000}"/>
    <cellStyle name="標準 4 3 2 4 2 3 3" xfId="3016" xr:uid="{00000000-0005-0000-0000-0000BB0C0000}"/>
    <cellStyle name="標準 4 3 2 4 2 3 3 2" xfId="3017" xr:uid="{00000000-0005-0000-0000-0000BC0C0000}"/>
    <cellStyle name="標準 4 3 2 4 2 3 4" xfId="3018" xr:uid="{00000000-0005-0000-0000-0000BD0C0000}"/>
    <cellStyle name="標準 4 3 2 4 2 4" xfId="3019" xr:uid="{00000000-0005-0000-0000-0000BE0C0000}"/>
    <cellStyle name="標準 4 3 2 4 2 4 2" xfId="3020" xr:uid="{00000000-0005-0000-0000-0000BF0C0000}"/>
    <cellStyle name="標準 4 3 2 4 2 4 2 2" xfId="3021" xr:uid="{00000000-0005-0000-0000-0000C00C0000}"/>
    <cellStyle name="標準 4 3 2 4 2 4 3" xfId="3022" xr:uid="{00000000-0005-0000-0000-0000C10C0000}"/>
    <cellStyle name="標準 4 3 2 4 2 5" xfId="3023" xr:uid="{00000000-0005-0000-0000-0000C20C0000}"/>
    <cellStyle name="標準 4 3 2 4 2 5 2" xfId="3024" xr:uid="{00000000-0005-0000-0000-0000C30C0000}"/>
    <cellStyle name="標準 4 3 2 4 2 6" xfId="3025" xr:uid="{00000000-0005-0000-0000-0000C40C0000}"/>
    <cellStyle name="標準 4 3 2 4 3" xfId="3026" xr:uid="{00000000-0005-0000-0000-0000C50C0000}"/>
    <cellStyle name="標準 4 3 2 4 3 2" xfId="3027" xr:uid="{00000000-0005-0000-0000-0000C60C0000}"/>
    <cellStyle name="標準 4 3 2 4 3 2 2" xfId="3028" xr:uid="{00000000-0005-0000-0000-0000C70C0000}"/>
    <cellStyle name="標準 4 3 2 4 3 2 2 2" xfId="3029" xr:uid="{00000000-0005-0000-0000-0000C80C0000}"/>
    <cellStyle name="標準 4 3 2 4 3 2 3" xfId="3030" xr:uid="{00000000-0005-0000-0000-0000C90C0000}"/>
    <cellStyle name="標準 4 3 2 4 3 3" xfId="3031" xr:uid="{00000000-0005-0000-0000-0000CA0C0000}"/>
    <cellStyle name="標準 4 3 2 4 3 3 2" xfId="3032" xr:uid="{00000000-0005-0000-0000-0000CB0C0000}"/>
    <cellStyle name="標準 4 3 2 4 3 4" xfId="3033" xr:uid="{00000000-0005-0000-0000-0000CC0C0000}"/>
    <cellStyle name="標準 4 3 2 4 4" xfId="3034" xr:uid="{00000000-0005-0000-0000-0000CD0C0000}"/>
    <cellStyle name="標準 4 3 2 4 4 2" xfId="3035" xr:uid="{00000000-0005-0000-0000-0000CE0C0000}"/>
    <cellStyle name="標準 4 3 2 4 4 2 2" xfId="3036" xr:uid="{00000000-0005-0000-0000-0000CF0C0000}"/>
    <cellStyle name="標準 4 3 2 4 4 2 2 2" xfId="3037" xr:uid="{00000000-0005-0000-0000-0000D00C0000}"/>
    <cellStyle name="標準 4 3 2 4 4 2 3" xfId="3038" xr:uid="{00000000-0005-0000-0000-0000D10C0000}"/>
    <cellStyle name="標準 4 3 2 4 4 3" xfId="3039" xr:uid="{00000000-0005-0000-0000-0000D20C0000}"/>
    <cellStyle name="標準 4 3 2 4 4 3 2" xfId="3040" xr:uid="{00000000-0005-0000-0000-0000D30C0000}"/>
    <cellStyle name="標準 4 3 2 4 4 4" xfId="3041" xr:uid="{00000000-0005-0000-0000-0000D40C0000}"/>
    <cellStyle name="標準 4 3 2 4 5" xfId="3042" xr:uid="{00000000-0005-0000-0000-0000D50C0000}"/>
    <cellStyle name="標準 4 3 2 4 5 2" xfId="3043" xr:uid="{00000000-0005-0000-0000-0000D60C0000}"/>
    <cellStyle name="標準 4 3 2 4 5 2 2" xfId="3044" xr:uid="{00000000-0005-0000-0000-0000D70C0000}"/>
    <cellStyle name="標準 4 3 2 4 5 3" xfId="3045" xr:uid="{00000000-0005-0000-0000-0000D80C0000}"/>
    <cellStyle name="標準 4 3 2 4 6" xfId="3046" xr:uid="{00000000-0005-0000-0000-0000D90C0000}"/>
    <cellStyle name="標準 4 3 2 4 6 2" xfId="3047" xr:uid="{00000000-0005-0000-0000-0000DA0C0000}"/>
    <cellStyle name="標準 4 3 2 5" xfId="3048" xr:uid="{00000000-0005-0000-0000-0000DB0C0000}"/>
    <cellStyle name="標準 4 3 2 5 2" xfId="3049" xr:uid="{00000000-0005-0000-0000-0000DC0C0000}"/>
    <cellStyle name="標準 4 3 2 5 2 2" xfId="3050" xr:uid="{00000000-0005-0000-0000-0000DD0C0000}"/>
    <cellStyle name="標準 4 3 2 5 2 2 2" xfId="3051" xr:uid="{00000000-0005-0000-0000-0000DE0C0000}"/>
    <cellStyle name="標準 4 3 2 5 2 2 2 2" xfId="3052" xr:uid="{00000000-0005-0000-0000-0000DF0C0000}"/>
    <cellStyle name="標準 4 3 2 5 2 2 2 2 2" xfId="3053" xr:uid="{00000000-0005-0000-0000-0000E00C0000}"/>
    <cellStyle name="標準 4 3 2 5 2 2 2 3" xfId="3054" xr:uid="{00000000-0005-0000-0000-0000E10C0000}"/>
    <cellStyle name="標準 4 3 2 5 2 2 3" xfId="3055" xr:uid="{00000000-0005-0000-0000-0000E20C0000}"/>
    <cellStyle name="標準 4 3 2 5 2 2 3 2" xfId="3056" xr:uid="{00000000-0005-0000-0000-0000E30C0000}"/>
    <cellStyle name="標準 4 3 2 5 2 2 4" xfId="3057" xr:uid="{00000000-0005-0000-0000-0000E40C0000}"/>
    <cellStyle name="標準 4 3 2 5 2 3" xfId="3058" xr:uid="{00000000-0005-0000-0000-0000E50C0000}"/>
    <cellStyle name="標準 4 3 2 5 2 3 2" xfId="3059" xr:uid="{00000000-0005-0000-0000-0000E60C0000}"/>
    <cellStyle name="標準 4 3 2 5 2 3 2 2" xfId="3060" xr:uid="{00000000-0005-0000-0000-0000E70C0000}"/>
    <cellStyle name="標準 4 3 2 5 2 3 2 2 2" xfId="3061" xr:uid="{00000000-0005-0000-0000-0000E80C0000}"/>
    <cellStyle name="標準 4 3 2 5 2 3 2 3" xfId="3062" xr:uid="{00000000-0005-0000-0000-0000E90C0000}"/>
    <cellStyle name="標準 4 3 2 5 2 3 3" xfId="3063" xr:uid="{00000000-0005-0000-0000-0000EA0C0000}"/>
    <cellStyle name="標準 4 3 2 5 2 3 3 2" xfId="3064" xr:uid="{00000000-0005-0000-0000-0000EB0C0000}"/>
    <cellStyle name="標準 4 3 2 5 2 3 4" xfId="3065" xr:uid="{00000000-0005-0000-0000-0000EC0C0000}"/>
    <cellStyle name="標準 4 3 2 5 2 4" xfId="3066" xr:uid="{00000000-0005-0000-0000-0000ED0C0000}"/>
    <cellStyle name="標準 4 3 2 5 2 4 2" xfId="3067" xr:uid="{00000000-0005-0000-0000-0000EE0C0000}"/>
    <cellStyle name="標準 4 3 2 5 2 4 2 2" xfId="3068" xr:uid="{00000000-0005-0000-0000-0000EF0C0000}"/>
    <cellStyle name="標準 4 3 2 5 2 4 3" xfId="3069" xr:uid="{00000000-0005-0000-0000-0000F00C0000}"/>
    <cellStyle name="標準 4 3 2 5 2 5" xfId="3070" xr:uid="{00000000-0005-0000-0000-0000F10C0000}"/>
    <cellStyle name="標準 4 3 2 5 2 5 2" xfId="3071" xr:uid="{00000000-0005-0000-0000-0000F20C0000}"/>
    <cellStyle name="標準 4 3 2 5 2 6" xfId="3072" xr:uid="{00000000-0005-0000-0000-0000F30C0000}"/>
    <cellStyle name="標準 4 3 2 5 3" xfId="3073" xr:uid="{00000000-0005-0000-0000-0000F40C0000}"/>
    <cellStyle name="標準 4 3 2 5 3 2" xfId="3074" xr:uid="{00000000-0005-0000-0000-0000F50C0000}"/>
    <cellStyle name="標準 4 3 2 5 3 2 2" xfId="3075" xr:uid="{00000000-0005-0000-0000-0000F60C0000}"/>
    <cellStyle name="標準 4 3 2 5 3 2 2 2" xfId="3076" xr:uid="{00000000-0005-0000-0000-0000F70C0000}"/>
    <cellStyle name="標準 4 3 2 5 3 2 3" xfId="3077" xr:uid="{00000000-0005-0000-0000-0000F80C0000}"/>
    <cellStyle name="標準 4 3 2 5 3 3" xfId="3078" xr:uid="{00000000-0005-0000-0000-0000F90C0000}"/>
    <cellStyle name="標準 4 3 2 5 3 3 2" xfId="3079" xr:uid="{00000000-0005-0000-0000-0000FA0C0000}"/>
    <cellStyle name="標準 4 3 2 5 3 4" xfId="3080" xr:uid="{00000000-0005-0000-0000-0000FB0C0000}"/>
    <cellStyle name="標準 4 3 2 5 4" xfId="3081" xr:uid="{00000000-0005-0000-0000-0000FC0C0000}"/>
    <cellStyle name="標準 4 3 2 5 4 2" xfId="3082" xr:uid="{00000000-0005-0000-0000-0000FD0C0000}"/>
    <cellStyle name="標準 4 3 2 5 4 2 2" xfId="3083" xr:uid="{00000000-0005-0000-0000-0000FE0C0000}"/>
    <cellStyle name="標準 4 3 2 5 4 2 2 2" xfId="3084" xr:uid="{00000000-0005-0000-0000-0000FF0C0000}"/>
    <cellStyle name="標準 4 3 2 5 4 2 3" xfId="3085" xr:uid="{00000000-0005-0000-0000-0000000D0000}"/>
    <cellStyle name="標準 4 3 2 5 4 3" xfId="3086" xr:uid="{00000000-0005-0000-0000-0000010D0000}"/>
    <cellStyle name="標準 4 3 2 5 4 3 2" xfId="3087" xr:uid="{00000000-0005-0000-0000-0000020D0000}"/>
    <cellStyle name="標準 4 3 2 5 4 4" xfId="3088" xr:uid="{00000000-0005-0000-0000-0000030D0000}"/>
    <cellStyle name="標準 4 3 2 5 5" xfId="3089" xr:uid="{00000000-0005-0000-0000-0000040D0000}"/>
    <cellStyle name="標準 4 3 2 5 5 2" xfId="3090" xr:uid="{00000000-0005-0000-0000-0000050D0000}"/>
    <cellStyle name="標準 4 3 2 5 5 2 2" xfId="3091" xr:uid="{00000000-0005-0000-0000-0000060D0000}"/>
    <cellStyle name="標準 4 3 2 5 5 3" xfId="3092" xr:uid="{00000000-0005-0000-0000-0000070D0000}"/>
    <cellStyle name="標準 4 3 2 5 6" xfId="3093" xr:uid="{00000000-0005-0000-0000-0000080D0000}"/>
    <cellStyle name="標準 4 3 2 5 6 2" xfId="3094" xr:uid="{00000000-0005-0000-0000-0000090D0000}"/>
    <cellStyle name="標準 4 3 2 6" xfId="3095" xr:uid="{00000000-0005-0000-0000-00000A0D0000}"/>
    <cellStyle name="標準 4 3 2 6 2" xfId="3096" xr:uid="{00000000-0005-0000-0000-00000B0D0000}"/>
    <cellStyle name="標準 4 3 2 6 2 2" xfId="3097" xr:uid="{00000000-0005-0000-0000-00000C0D0000}"/>
    <cellStyle name="標準 4 3 2 6 2 2 2" xfId="3098" xr:uid="{00000000-0005-0000-0000-00000D0D0000}"/>
    <cellStyle name="標準 4 3 2 6 2 2 2 2" xfId="3099" xr:uid="{00000000-0005-0000-0000-00000E0D0000}"/>
    <cellStyle name="標準 4 3 2 6 2 2 3" xfId="3100" xr:uid="{00000000-0005-0000-0000-00000F0D0000}"/>
    <cellStyle name="標準 4 3 2 6 2 3" xfId="3101" xr:uid="{00000000-0005-0000-0000-0000100D0000}"/>
    <cellStyle name="標準 4 3 2 6 2 3 2" xfId="3102" xr:uid="{00000000-0005-0000-0000-0000110D0000}"/>
    <cellStyle name="標準 4 3 2 6 2 4" xfId="3103" xr:uid="{00000000-0005-0000-0000-0000120D0000}"/>
    <cellStyle name="標準 4 3 2 6 3" xfId="3104" xr:uid="{00000000-0005-0000-0000-0000130D0000}"/>
    <cellStyle name="標準 4 3 2 6 3 2" xfId="3105" xr:uid="{00000000-0005-0000-0000-0000140D0000}"/>
    <cellStyle name="標準 4 3 2 6 3 2 2" xfId="3106" xr:uid="{00000000-0005-0000-0000-0000150D0000}"/>
    <cellStyle name="標準 4 3 2 6 3 2 2 2" xfId="3107" xr:uid="{00000000-0005-0000-0000-0000160D0000}"/>
    <cellStyle name="標準 4 3 2 6 3 2 3" xfId="3108" xr:uid="{00000000-0005-0000-0000-0000170D0000}"/>
    <cellStyle name="標準 4 3 2 6 3 3" xfId="3109" xr:uid="{00000000-0005-0000-0000-0000180D0000}"/>
    <cellStyle name="標準 4 3 2 6 3 3 2" xfId="3110" xr:uid="{00000000-0005-0000-0000-0000190D0000}"/>
    <cellStyle name="標準 4 3 2 6 3 4" xfId="3111" xr:uid="{00000000-0005-0000-0000-00001A0D0000}"/>
    <cellStyle name="標準 4 3 2 6 4" xfId="3112" xr:uid="{00000000-0005-0000-0000-00001B0D0000}"/>
    <cellStyle name="標準 4 3 2 6 4 2" xfId="3113" xr:uid="{00000000-0005-0000-0000-00001C0D0000}"/>
    <cellStyle name="標準 4 3 2 6 4 2 2" xfId="3114" xr:uid="{00000000-0005-0000-0000-00001D0D0000}"/>
    <cellStyle name="標準 4 3 2 6 4 3" xfId="3115" xr:uid="{00000000-0005-0000-0000-00001E0D0000}"/>
    <cellStyle name="標準 4 3 2 6 5" xfId="3116" xr:uid="{00000000-0005-0000-0000-00001F0D0000}"/>
    <cellStyle name="標準 4 3 2 6 5 2" xfId="3117" xr:uid="{00000000-0005-0000-0000-0000200D0000}"/>
    <cellStyle name="標準 4 3 2 6 6" xfId="3118" xr:uid="{00000000-0005-0000-0000-0000210D0000}"/>
    <cellStyle name="標準 4 3 2 7" xfId="3119" xr:uid="{00000000-0005-0000-0000-0000220D0000}"/>
    <cellStyle name="標準 4 3 2 7 2" xfId="3120" xr:uid="{00000000-0005-0000-0000-0000230D0000}"/>
    <cellStyle name="標準 4 3 2 7 2 2" xfId="3121" xr:uid="{00000000-0005-0000-0000-0000240D0000}"/>
    <cellStyle name="標準 4 3 2 7 2 2 2" xfId="3122" xr:uid="{00000000-0005-0000-0000-0000250D0000}"/>
    <cellStyle name="標準 4 3 2 7 2 3" xfId="3123" xr:uid="{00000000-0005-0000-0000-0000260D0000}"/>
    <cellStyle name="標準 4 3 2 7 3" xfId="3124" xr:uid="{00000000-0005-0000-0000-0000270D0000}"/>
    <cellStyle name="標準 4 3 2 7 3 2" xfId="3125" xr:uid="{00000000-0005-0000-0000-0000280D0000}"/>
    <cellStyle name="標準 4 3 2 7 4" xfId="3126" xr:uid="{00000000-0005-0000-0000-0000290D0000}"/>
    <cellStyle name="標準 4 3 2 8" xfId="3127" xr:uid="{00000000-0005-0000-0000-00002A0D0000}"/>
    <cellStyle name="標準 4 3 2 8 2" xfId="3128" xr:uid="{00000000-0005-0000-0000-00002B0D0000}"/>
    <cellStyle name="標準 4 3 2 8 2 2" xfId="3129" xr:uid="{00000000-0005-0000-0000-00002C0D0000}"/>
    <cellStyle name="標準 4 3 2 8 2 2 2" xfId="3130" xr:uid="{00000000-0005-0000-0000-00002D0D0000}"/>
    <cellStyle name="標準 4 3 2 8 2 3" xfId="3131" xr:uid="{00000000-0005-0000-0000-00002E0D0000}"/>
    <cellStyle name="標準 4 3 2 8 3" xfId="3132" xr:uid="{00000000-0005-0000-0000-00002F0D0000}"/>
    <cellStyle name="標準 4 3 2 8 3 2" xfId="3133" xr:uid="{00000000-0005-0000-0000-0000300D0000}"/>
    <cellStyle name="標準 4 3 2 8 4" xfId="3134" xr:uid="{00000000-0005-0000-0000-0000310D0000}"/>
    <cellStyle name="標準 4 3 2 9" xfId="3135" xr:uid="{00000000-0005-0000-0000-0000320D0000}"/>
    <cellStyle name="標準 4 3 2 9 2" xfId="3136" xr:uid="{00000000-0005-0000-0000-0000330D0000}"/>
    <cellStyle name="標準 4 3 2 9 2 2" xfId="3137" xr:uid="{00000000-0005-0000-0000-0000340D0000}"/>
    <cellStyle name="標準 4 3 2 9 3" xfId="3138" xr:uid="{00000000-0005-0000-0000-0000350D0000}"/>
    <cellStyle name="標準 4 3 3" xfId="3139" xr:uid="{00000000-0005-0000-0000-0000360D0000}"/>
    <cellStyle name="標準 4 3 3 10" xfId="3140" xr:uid="{00000000-0005-0000-0000-0000370D0000}"/>
    <cellStyle name="標準 4 3 3 10 2" xfId="3141" xr:uid="{00000000-0005-0000-0000-0000380D0000}"/>
    <cellStyle name="標準 4 3 3 2" xfId="3142" xr:uid="{00000000-0005-0000-0000-0000390D0000}"/>
    <cellStyle name="標準 4 3 3 2 2" xfId="3143" xr:uid="{00000000-0005-0000-0000-00003A0D0000}"/>
    <cellStyle name="標準 4 3 3 2 2 2" xfId="3144" xr:uid="{00000000-0005-0000-0000-00003B0D0000}"/>
    <cellStyle name="標準 4 3 3 2 2 2 2" xfId="3145" xr:uid="{00000000-0005-0000-0000-00003C0D0000}"/>
    <cellStyle name="標準 4 3 3 2 2 2 2 2" xfId="3146" xr:uid="{00000000-0005-0000-0000-00003D0D0000}"/>
    <cellStyle name="標準 4 3 3 2 2 2 2 2 2" xfId="3147" xr:uid="{00000000-0005-0000-0000-00003E0D0000}"/>
    <cellStyle name="標準 4 3 3 2 2 2 2 2 2 2" xfId="3148" xr:uid="{00000000-0005-0000-0000-00003F0D0000}"/>
    <cellStyle name="標準 4 3 3 2 2 2 2 2 3" xfId="3149" xr:uid="{00000000-0005-0000-0000-0000400D0000}"/>
    <cellStyle name="標準 4 3 3 2 2 2 2 3" xfId="3150" xr:uid="{00000000-0005-0000-0000-0000410D0000}"/>
    <cellStyle name="標準 4 3 3 2 2 2 2 3 2" xfId="3151" xr:uid="{00000000-0005-0000-0000-0000420D0000}"/>
    <cellStyle name="標準 4 3 3 2 2 2 2 4" xfId="3152" xr:uid="{00000000-0005-0000-0000-0000430D0000}"/>
    <cellStyle name="標準 4 3 3 2 2 2 3" xfId="3153" xr:uid="{00000000-0005-0000-0000-0000440D0000}"/>
    <cellStyle name="標準 4 3 3 2 2 2 3 2" xfId="3154" xr:uid="{00000000-0005-0000-0000-0000450D0000}"/>
    <cellStyle name="標準 4 3 3 2 2 2 3 2 2" xfId="3155" xr:uid="{00000000-0005-0000-0000-0000460D0000}"/>
    <cellStyle name="標準 4 3 3 2 2 2 3 2 2 2" xfId="3156" xr:uid="{00000000-0005-0000-0000-0000470D0000}"/>
    <cellStyle name="標準 4 3 3 2 2 2 3 2 3" xfId="3157" xr:uid="{00000000-0005-0000-0000-0000480D0000}"/>
    <cellStyle name="標準 4 3 3 2 2 2 3 3" xfId="3158" xr:uid="{00000000-0005-0000-0000-0000490D0000}"/>
    <cellStyle name="標準 4 3 3 2 2 2 3 3 2" xfId="3159" xr:uid="{00000000-0005-0000-0000-00004A0D0000}"/>
    <cellStyle name="標準 4 3 3 2 2 2 3 4" xfId="3160" xr:uid="{00000000-0005-0000-0000-00004B0D0000}"/>
    <cellStyle name="標準 4 3 3 2 2 2 4" xfId="3161" xr:uid="{00000000-0005-0000-0000-00004C0D0000}"/>
    <cellStyle name="標準 4 3 3 2 2 2 4 2" xfId="3162" xr:uid="{00000000-0005-0000-0000-00004D0D0000}"/>
    <cellStyle name="標準 4 3 3 2 2 2 4 2 2" xfId="3163" xr:uid="{00000000-0005-0000-0000-00004E0D0000}"/>
    <cellStyle name="標準 4 3 3 2 2 2 4 3" xfId="3164" xr:uid="{00000000-0005-0000-0000-00004F0D0000}"/>
    <cellStyle name="標準 4 3 3 2 2 2 5" xfId="3165" xr:uid="{00000000-0005-0000-0000-0000500D0000}"/>
    <cellStyle name="標準 4 3 3 2 2 2 5 2" xfId="3166" xr:uid="{00000000-0005-0000-0000-0000510D0000}"/>
    <cellStyle name="標準 4 3 3 2 2 2 6" xfId="3167" xr:uid="{00000000-0005-0000-0000-0000520D0000}"/>
    <cellStyle name="標準 4 3 3 2 2 3" xfId="3168" xr:uid="{00000000-0005-0000-0000-0000530D0000}"/>
    <cellStyle name="標準 4 3 3 2 2 3 2" xfId="3169" xr:uid="{00000000-0005-0000-0000-0000540D0000}"/>
    <cellStyle name="標準 4 3 3 2 2 3 2 2" xfId="3170" xr:uid="{00000000-0005-0000-0000-0000550D0000}"/>
    <cellStyle name="標準 4 3 3 2 2 3 2 2 2" xfId="3171" xr:uid="{00000000-0005-0000-0000-0000560D0000}"/>
    <cellStyle name="標準 4 3 3 2 2 3 2 3" xfId="3172" xr:uid="{00000000-0005-0000-0000-0000570D0000}"/>
    <cellStyle name="標準 4 3 3 2 2 3 3" xfId="3173" xr:uid="{00000000-0005-0000-0000-0000580D0000}"/>
    <cellStyle name="標準 4 3 3 2 2 3 3 2" xfId="3174" xr:uid="{00000000-0005-0000-0000-0000590D0000}"/>
    <cellStyle name="標準 4 3 3 2 2 3 4" xfId="3175" xr:uid="{00000000-0005-0000-0000-00005A0D0000}"/>
    <cellStyle name="標準 4 3 3 2 2 4" xfId="3176" xr:uid="{00000000-0005-0000-0000-00005B0D0000}"/>
    <cellStyle name="標準 4 3 3 2 2 4 2" xfId="3177" xr:uid="{00000000-0005-0000-0000-00005C0D0000}"/>
    <cellStyle name="標準 4 3 3 2 2 4 2 2" xfId="3178" xr:uid="{00000000-0005-0000-0000-00005D0D0000}"/>
    <cellStyle name="標準 4 3 3 2 2 4 2 2 2" xfId="3179" xr:uid="{00000000-0005-0000-0000-00005E0D0000}"/>
    <cellStyle name="標準 4 3 3 2 2 4 2 3" xfId="3180" xr:uid="{00000000-0005-0000-0000-00005F0D0000}"/>
    <cellStyle name="標準 4 3 3 2 2 4 3" xfId="3181" xr:uid="{00000000-0005-0000-0000-0000600D0000}"/>
    <cellStyle name="標準 4 3 3 2 2 4 3 2" xfId="3182" xr:uid="{00000000-0005-0000-0000-0000610D0000}"/>
    <cellStyle name="標準 4 3 3 2 2 4 4" xfId="3183" xr:uid="{00000000-0005-0000-0000-0000620D0000}"/>
    <cellStyle name="標準 4 3 3 2 2 5" xfId="3184" xr:uid="{00000000-0005-0000-0000-0000630D0000}"/>
    <cellStyle name="標準 4 3 3 2 2 5 2" xfId="3185" xr:uid="{00000000-0005-0000-0000-0000640D0000}"/>
    <cellStyle name="標準 4 3 3 2 2 5 2 2" xfId="3186" xr:uid="{00000000-0005-0000-0000-0000650D0000}"/>
    <cellStyle name="標準 4 3 3 2 2 5 3" xfId="3187" xr:uid="{00000000-0005-0000-0000-0000660D0000}"/>
    <cellStyle name="標準 4 3 3 2 2 6" xfId="3188" xr:uid="{00000000-0005-0000-0000-0000670D0000}"/>
    <cellStyle name="標準 4 3 3 2 2 6 2" xfId="3189" xr:uid="{00000000-0005-0000-0000-0000680D0000}"/>
    <cellStyle name="標準 4 3 3 2 3" xfId="3190" xr:uid="{00000000-0005-0000-0000-0000690D0000}"/>
    <cellStyle name="標準 4 3 3 2 3 2" xfId="3191" xr:uid="{00000000-0005-0000-0000-00006A0D0000}"/>
    <cellStyle name="標準 4 3 3 2 3 2 2" xfId="3192" xr:uid="{00000000-0005-0000-0000-00006B0D0000}"/>
    <cellStyle name="標準 4 3 3 2 3 2 2 2" xfId="3193" xr:uid="{00000000-0005-0000-0000-00006C0D0000}"/>
    <cellStyle name="標準 4 3 3 2 3 2 2 2 2" xfId="3194" xr:uid="{00000000-0005-0000-0000-00006D0D0000}"/>
    <cellStyle name="標準 4 3 3 2 3 2 2 2 2 2" xfId="3195" xr:uid="{00000000-0005-0000-0000-00006E0D0000}"/>
    <cellStyle name="標準 4 3 3 2 3 2 2 2 3" xfId="3196" xr:uid="{00000000-0005-0000-0000-00006F0D0000}"/>
    <cellStyle name="標準 4 3 3 2 3 2 2 3" xfId="3197" xr:uid="{00000000-0005-0000-0000-0000700D0000}"/>
    <cellStyle name="標準 4 3 3 2 3 2 2 3 2" xfId="3198" xr:uid="{00000000-0005-0000-0000-0000710D0000}"/>
    <cellStyle name="標準 4 3 3 2 3 2 2 4" xfId="3199" xr:uid="{00000000-0005-0000-0000-0000720D0000}"/>
    <cellStyle name="標準 4 3 3 2 3 2 3" xfId="3200" xr:uid="{00000000-0005-0000-0000-0000730D0000}"/>
    <cellStyle name="標準 4 3 3 2 3 2 3 2" xfId="3201" xr:uid="{00000000-0005-0000-0000-0000740D0000}"/>
    <cellStyle name="標準 4 3 3 2 3 2 3 2 2" xfId="3202" xr:uid="{00000000-0005-0000-0000-0000750D0000}"/>
    <cellStyle name="標準 4 3 3 2 3 2 3 2 2 2" xfId="3203" xr:uid="{00000000-0005-0000-0000-0000760D0000}"/>
    <cellStyle name="標準 4 3 3 2 3 2 3 2 3" xfId="3204" xr:uid="{00000000-0005-0000-0000-0000770D0000}"/>
    <cellStyle name="標準 4 3 3 2 3 2 3 3" xfId="3205" xr:uid="{00000000-0005-0000-0000-0000780D0000}"/>
    <cellStyle name="標準 4 3 3 2 3 2 3 3 2" xfId="3206" xr:uid="{00000000-0005-0000-0000-0000790D0000}"/>
    <cellStyle name="標準 4 3 3 2 3 2 3 4" xfId="3207" xr:uid="{00000000-0005-0000-0000-00007A0D0000}"/>
    <cellStyle name="標準 4 3 3 2 3 2 4" xfId="3208" xr:uid="{00000000-0005-0000-0000-00007B0D0000}"/>
    <cellStyle name="標準 4 3 3 2 3 2 4 2" xfId="3209" xr:uid="{00000000-0005-0000-0000-00007C0D0000}"/>
    <cellStyle name="標準 4 3 3 2 3 2 4 2 2" xfId="3210" xr:uid="{00000000-0005-0000-0000-00007D0D0000}"/>
    <cellStyle name="標準 4 3 3 2 3 2 4 3" xfId="3211" xr:uid="{00000000-0005-0000-0000-00007E0D0000}"/>
    <cellStyle name="標準 4 3 3 2 3 2 5" xfId="3212" xr:uid="{00000000-0005-0000-0000-00007F0D0000}"/>
    <cellStyle name="標準 4 3 3 2 3 2 5 2" xfId="3213" xr:uid="{00000000-0005-0000-0000-0000800D0000}"/>
    <cellStyle name="標準 4 3 3 2 3 2 6" xfId="3214" xr:uid="{00000000-0005-0000-0000-0000810D0000}"/>
    <cellStyle name="標準 4 3 3 2 3 3" xfId="3215" xr:uid="{00000000-0005-0000-0000-0000820D0000}"/>
    <cellStyle name="標準 4 3 3 2 3 3 2" xfId="3216" xr:uid="{00000000-0005-0000-0000-0000830D0000}"/>
    <cellStyle name="標準 4 3 3 2 3 3 2 2" xfId="3217" xr:uid="{00000000-0005-0000-0000-0000840D0000}"/>
    <cellStyle name="標準 4 3 3 2 3 3 2 2 2" xfId="3218" xr:uid="{00000000-0005-0000-0000-0000850D0000}"/>
    <cellStyle name="標準 4 3 3 2 3 3 2 3" xfId="3219" xr:uid="{00000000-0005-0000-0000-0000860D0000}"/>
    <cellStyle name="標準 4 3 3 2 3 3 3" xfId="3220" xr:uid="{00000000-0005-0000-0000-0000870D0000}"/>
    <cellStyle name="標準 4 3 3 2 3 3 3 2" xfId="3221" xr:uid="{00000000-0005-0000-0000-0000880D0000}"/>
    <cellStyle name="標準 4 3 3 2 3 3 4" xfId="3222" xr:uid="{00000000-0005-0000-0000-0000890D0000}"/>
    <cellStyle name="標準 4 3 3 2 3 4" xfId="3223" xr:uid="{00000000-0005-0000-0000-00008A0D0000}"/>
    <cellStyle name="標準 4 3 3 2 3 4 2" xfId="3224" xr:uid="{00000000-0005-0000-0000-00008B0D0000}"/>
    <cellStyle name="標準 4 3 3 2 3 4 2 2" xfId="3225" xr:uid="{00000000-0005-0000-0000-00008C0D0000}"/>
    <cellStyle name="標準 4 3 3 2 3 4 2 2 2" xfId="3226" xr:uid="{00000000-0005-0000-0000-00008D0D0000}"/>
    <cellStyle name="標準 4 3 3 2 3 4 2 3" xfId="3227" xr:uid="{00000000-0005-0000-0000-00008E0D0000}"/>
    <cellStyle name="標準 4 3 3 2 3 4 3" xfId="3228" xr:uid="{00000000-0005-0000-0000-00008F0D0000}"/>
    <cellStyle name="標準 4 3 3 2 3 4 3 2" xfId="3229" xr:uid="{00000000-0005-0000-0000-0000900D0000}"/>
    <cellStyle name="標準 4 3 3 2 3 4 4" xfId="3230" xr:uid="{00000000-0005-0000-0000-0000910D0000}"/>
    <cellStyle name="標準 4 3 3 2 3 5" xfId="3231" xr:uid="{00000000-0005-0000-0000-0000920D0000}"/>
    <cellStyle name="標準 4 3 3 2 3 5 2" xfId="3232" xr:uid="{00000000-0005-0000-0000-0000930D0000}"/>
    <cellStyle name="標準 4 3 3 2 3 5 2 2" xfId="3233" xr:uid="{00000000-0005-0000-0000-0000940D0000}"/>
    <cellStyle name="標準 4 3 3 2 3 5 3" xfId="3234" xr:uid="{00000000-0005-0000-0000-0000950D0000}"/>
    <cellStyle name="標準 4 3 3 2 3 6" xfId="3235" xr:uid="{00000000-0005-0000-0000-0000960D0000}"/>
    <cellStyle name="標準 4 3 3 2 3 6 2" xfId="3236" xr:uid="{00000000-0005-0000-0000-0000970D0000}"/>
    <cellStyle name="標準 4 3 3 2 4" xfId="3237" xr:uid="{00000000-0005-0000-0000-0000980D0000}"/>
    <cellStyle name="標準 4 3 3 2 4 2" xfId="3238" xr:uid="{00000000-0005-0000-0000-0000990D0000}"/>
    <cellStyle name="標準 4 3 3 2 4 2 2" xfId="3239" xr:uid="{00000000-0005-0000-0000-00009A0D0000}"/>
    <cellStyle name="標準 4 3 3 2 4 2 2 2" xfId="3240" xr:uid="{00000000-0005-0000-0000-00009B0D0000}"/>
    <cellStyle name="標準 4 3 3 2 4 2 2 2 2" xfId="3241" xr:uid="{00000000-0005-0000-0000-00009C0D0000}"/>
    <cellStyle name="標準 4 3 3 2 4 2 2 3" xfId="3242" xr:uid="{00000000-0005-0000-0000-00009D0D0000}"/>
    <cellStyle name="標準 4 3 3 2 4 2 3" xfId="3243" xr:uid="{00000000-0005-0000-0000-00009E0D0000}"/>
    <cellStyle name="標準 4 3 3 2 4 2 3 2" xfId="3244" xr:uid="{00000000-0005-0000-0000-00009F0D0000}"/>
    <cellStyle name="標準 4 3 3 2 4 2 4" xfId="3245" xr:uid="{00000000-0005-0000-0000-0000A00D0000}"/>
    <cellStyle name="標準 4 3 3 2 4 3" xfId="3246" xr:uid="{00000000-0005-0000-0000-0000A10D0000}"/>
    <cellStyle name="標準 4 3 3 2 4 3 2" xfId="3247" xr:uid="{00000000-0005-0000-0000-0000A20D0000}"/>
    <cellStyle name="標準 4 3 3 2 4 3 2 2" xfId="3248" xr:uid="{00000000-0005-0000-0000-0000A30D0000}"/>
    <cellStyle name="標準 4 3 3 2 4 3 2 2 2" xfId="3249" xr:uid="{00000000-0005-0000-0000-0000A40D0000}"/>
    <cellStyle name="標準 4 3 3 2 4 3 2 3" xfId="3250" xr:uid="{00000000-0005-0000-0000-0000A50D0000}"/>
    <cellStyle name="標準 4 3 3 2 4 3 3" xfId="3251" xr:uid="{00000000-0005-0000-0000-0000A60D0000}"/>
    <cellStyle name="標準 4 3 3 2 4 3 3 2" xfId="3252" xr:uid="{00000000-0005-0000-0000-0000A70D0000}"/>
    <cellStyle name="標準 4 3 3 2 4 3 4" xfId="3253" xr:uid="{00000000-0005-0000-0000-0000A80D0000}"/>
    <cellStyle name="標準 4 3 3 2 4 4" xfId="3254" xr:uid="{00000000-0005-0000-0000-0000A90D0000}"/>
    <cellStyle name="標準 4 3 3 2 4 4 2" xfId="3255" xr:uid="{00000000-0005-0000-0000-0000AA0D0000}"/>
    <cellStyle name="標準 4 3 3 2 4 4 2 2" xfId="3256" xr:uid="{00000000-0005-0000-0000-0000AB0D0000}"/>
    <cellStyle name="標準 4 3 3 2 4 4 3" xfId="3257" xr:uid="{00000000-0005-0000-0000-0000AC0D0000}"/>
    <cellStyle name="標準 4 3 3 2 4 5" xfId="3258" xr:uid="{00000000-0005-0000-0000-0000AD0D0000}"/>
    <cellStyle name="標準 4 3 3 2 4 5 2" xfId="3259" xr:uid="{00000000-0005-0000-0000-0000AE0D0000}"/>
    <cellStyle name="標準 4 3 3 2 4 6" xfId="3260" xr:uid="{00000000-0005-0000-0000-0000AF0D0000}"/>
    <cellStyle name="標準 4 3 3 2 5" xfId="3261" xr:uid="{00000000-0005-0000-0000-0000B00D0000}"/>
    <cellStyle name="標準 4 3 3 2 5 2" xfId="3262" xr:uid="{00000000-0005-0000-0000-0000B10D0000}"/>
    <cellStyle name="標準 4 3 3 2 5 2 2" xfId="3263" xr:uid="{00000000-0005-0000-0000-0000B20D0000}"/>
    <cellStyle name="標準 4 3 3 2 5 2 2 2" xfId="3264" xr:uid="{00000000-0005-0000-0000-0000B30D0000}"/>
    <cellStyle name="標準 4 3 3 2 5 2 3" xfId="3265" xr:uid="{00000000-0005-0000-0000-0000B40D0000}"/>
    <cellStyle name="標準 4 3 3 2 5 3" xfId="3266" xr:uid="{00000000-0005-0000-0000-0000B50D0000}"/>
    <cellStyle name="標準 4 3 3 2 5 3 2" xfId="3267" xr:uid="{00000000-0005-0000-0000-0000B60D0000}"/>
    <cellStyle name="標準 4 3 3 2 5 4" xfId="3268" xr:uid="{00000000-0005-0000-0000-0000B70D0000}"/>
    <cellStyle name="標準 4 3 3 2 6" xfId="3269" xr:uid="{00000000-0005-0000-0000-0000B80D0000}"/>
    <cellStyle name="標準 4 3 3 2 6 2" xfId="3270" xr:uid="{00000000-0005-0000-0000-0000B90D0000}"/>
    <cellStyle name="標準 4 3 3 2 6 2 2" xfId="3271" xr:uid="{00000000-0005-0000-0000-0000BA0D0000}"/>
    <cellStyle name="標準 4 3 3 2 6 2 2 2" xfId="3272" xr:uid="{00000000-0005-0000-0000-0000BB0D0000}"/>
    <cellStyle name="標準 4 3 3 2 6 2 3" xfId="3273" xr:uid="{00000000-0005-0000-0000-0000BC0D0000}"/>
    <cellStyle name="標準 4 3 3 2 6 3" xfId="3274" xr:uid="{00000000-0005-0000-0000-0000BD0D0000}"/>
    <cellStyle name="標準 4 3 3 2 6 3 2" xfId="3275" xr:uid="{00000000-0005-0000-0000-0000BE0D0000}"/>
    <cellStyle name="標準 4 3 3 2 6 4" xfId="3276" xr:uid="{00000000-0005-0000-0000-0000BF0D0000}"/>
    <cellStyle name="標準 4 3 3 2 7" xfId="3277" xr:uid="{00000000-0005-0000-0000-0000C00D0000}"/>
    <cellStyle name="標準 4 3 3 2 7 2" xfId="3278" xr:uid="{00000000-0005-0000-0000-0000C10D0000}"/>
    <cellStyle name="標準 4 3 3 2 7 2 2" xfId="3279" xr:uid="{00000000-0005-0000-0000-0000C20D0000}"/>
    <cellStyle name="標準 4 3 3 2 7 3" xfId="3280" xr:uid="{00000000-0005-0000-0000-0000C30D0000}"/>
    <cellStyle name="標準 4 3 3 2 8" xfId="3281" xr:uid="{00000000-0005-0000-0000-0000C40D0000}"/>
    <cellStyle name="標準 4 3 3 2 8 2" xfId="3282" xr:uid="{00000000-0005-0000-0000-0000C50D0000}"/>
    <cellStyle name="標準 4 3 3 3" xfId="3283" xr:uid="{00000000-0005-0000-0000-0000C60D0000}"/>
    <cellStyle name="標準 4 3 3 3 2" xfId="3284" xr:uid="{00000000-0005-0000-0000-0000C70D0000}"/>
    <cellStyle name="標準 4 3 3 3 2 2" xfId="3285" xr:uid="{00000000-0005-0000-0000-0000C80D0000}"/>
    <cellStyle name="標準 4 3 3 3 2 2 2" xfId="3286" xr:uid="{00000000-0005-0000-0000-0000C90D0000}"/>
    <cellStyle name="標準 4 3 3 3 2 2 2 2" xfId="3287" xr:uid="{00000000-0005-0000-0000-0000CA0D0000}"/>
    <cellStyle name="標準 4 3 3 3 2 2 2 2 2" xfId="3288" xr:uid="{00000000-0005-0000-0000-0000CB0D0000}"/>
    <cellStyle name="標準 4 3 3 3 2 2 2 2 2 2" xfId="3289" xr:uid="{00000000-0005-0000-0000-0000CC0D0000}"/>
    <cellStyle name="標準 4 3 3 3 2 2 2 2 3" xfId="3290" xr:uid="{00000000-0005-0000-0000-0000CD0D0000}"/>
    <cellStyle name="標準 4 3 3 3 2 2 2 3" xfId="3291" xr:uid="{00000000-0005-0000-0000-0000CE0D0000}"/>
    <cellStyle name="標準 4 3 3 3 2 2 2 3 2" xfId="3292" xr:uid="{00000000-0005-0000-0000-0000CF0D0000}"/>
    <cellStyle name="標準 4 3 3 3 2 2 2 4" xfId="3293" xr:uid="{00000000-0005-0000-0000-0000D00D0000}"/>
    <cellStyle name="標準 4 3 3 3 2 2 3" xfId="3294" xr:uid="{00000000-0005-0000-0000-0000D10D0000}"/>
    <cellStyle name="標準 4 3 3 3 2 2 3 2" xfId="3295" xr:uid="{00000000-0005-0000-0000-0000D20D0000}"/>
    <cellStyle name="標準 4 3 3 3 2 2 3 2 2" xfId="3296" xr:uid="{00000000-0005-0000-0000-0000D30D0000}"/>
    <cellStyle name="標準 4 3 3 3 2 2 3 2 2 2" xfId="3297" xr:uid="{00000000-0005-0000-0000-0000D40D0000}"/>
    <cellStyle name="標準 4 3 3 3 2 2 3 2 3" xfId="3298" xr:uid="{00000000-0005-0000-0000-0000D50D0000}"/>
    <cellStyle name="標準 4 3 3 3 2 2 3 3" xfId="3299" xr:uid="{00000000-0005-0000-0000-0000D60D0000}"/>
    <cellStyle name="標準 4 3 3 3 2 2 3 3 2" xfId="3300" xr:uid="{00000000-0005-0000-0000-0000D70D0000}"/>
    <cellStyle name="標準 4 3 3 3 2 2 3 4" xfId="3301" xr:uid="{00000000-0005-0000-0000-0000D80D0000}"/>
    <cellStyle name="標準 4 3 3 3 2 2 4" xfId="3302" xr:uid="{00000000-0005-0000-0000-0000D90D0000}"/>
    <cellStyle name="標準 4 3 3 3 2 2 4 2" xfId="3303" xr:uid="{00000000-0005-0000-0000-0000DA0D0000}"/>
    <cellStyle name="標準 4 3 3 3 2 2 4 2 2" xfId="3304" xr:uid="{00000000-0005-0000-0000-0000DB0D0000}"/>
    <cellStyle name="標準 4 3 3 3 2 2 4 3" xfId="3305" xr:uid="{00000000-0005-0000-0000-0000DC0D0000}"/>
    <cellStyle name="標準 4 3 3 3 2 2 5" xfId="3306" xr:uid="{00000000-0005-0000-0000-0000DD0D0000}"/>
    <cellStyle name="標準 4 3 3 3 2 2 5 2" xfId="3307" xr:uid="{00000000-0005-0000-0000-0000DE0D0000}"/>
    <cellStyle name="標準 4 3 3 3 2 2 6" xfId="3308" xr:uid="{00000000-0005-0000-0000-0000DF0D0000}"/>
    <cellStyle name="標準 4 3 3 3 2 3" xfId="3309" xr:uid="{00000000-0005-0000-0000-0000E00D0000}"/>
    <cellStyle name="標準 4 3 3 3 2 3 2" xfId="3310" xr:uid="{00000000-0005-0000-0000-0000E10D0000}"/>
    <cellStyle name="標準 4 3 3 3 2 3 2 2" xfId="3311" xr:uid="{00000000-0005-0000-0000-0000E20D0000}"/>
    <cellStyle name="標準 4 3 3 3 2 3 2 2 2" xfId="3312" xr:uid="{00000000-0005-0000-0000-0000E30D0000}"/>
    <cellStyle name="標準 4 3 3 3 2 3 2 3" xfId="3313" xr:uid="{00000000-0005-0000-0000-0000E40D0000}"/>
    <cellStyle name="標準 4 3 3 3 2 3 3" xfId="3314" xr:uid="{00000000-0005-0000-0000-0000E50D0000}"/>
    <cellStyle name="標準 4 3 3 3 2 3 3 2" xfId="3315" xr:uid="{00000000-0005-0000-0000-0000E60D0000}"/>
    <cellStyle name="標準 4 3 3 3 2 3 4" xfId="3316" xr:uid="{00000000-0005-0000-0000-0000E70D0000}"/>
    <cellStyle name="標準 4 3 3 3 2 4" xfId="3317" xr:uid="{00000000-0005-0000-0000-0000E80D0000}"/>
    <cellStyle name="標準 4 3 3 3 2 4 2" xfId="3318" xr:uid="{00000000-0005-0000-0000-0000E90D0000}"/>
    <cellStyle name="標準 4 3 3 3 2 4 2 2" xfId="3319" xr:uid="{00000000-0005-0000-0000-0000EA0D0000}"/>
    <cellStyle name="標準 4 3 3 3 2 4 2 2 2" xfId="3320" xr:uid="{00000000-0005-0000-0000-0000EB0D0000}"/>
    <cellStyle name="標準 4 3 3 3 2 4 2 3" xfId="3321" xr:uid="{00000000-0005-0000-0000-0000EC0D0000}"/>
    <cellStyle name="標準 4 3 3 3 2 4 3" xfId="3322" xr:uid="{00000000-0005-0000-0000-0000ED0D0000}"/>
    <cellStyle name="標準 4 3 3 3 2 4 3 2" xfId="3323" xr:uid="{00000000-0005-0000-0000-0000EE0D0000}"/>
    <cellStyle name="標準 4 3 3 3 2 4 4" xfId="3324" xr:uid="{00000000-0005-0000-0000-0000EF0D0000}"/>
    <cellStyle name="標準 4 3 3 3 2 5" xfId="3325" xr:uid="{00000000-0005-0000-0000-0000F00D0000}"/>
    <cellStyle name="標準 4 3 3 3 2 5 2" xfId="3326" xr:uid="{00000000-0005-0000-0000-0000F10D0000}"/>
    <cellStyle name="標準 4 3 3 3 2 5 2 2" xfId="3327" xr:uid="{00000000-0005-0000-0000-0000F20D0000}"/>
    <cellStyle name="標準 4 3 3 3 2 5 3" xfId="3328" xr:uid="{00000000-0005-0000-0000-0000F30D0000}"/>
    <cellStyle name="標準 4 3 3 3 2 6" xfId="3329" xr:uid="{00000000-0005-0000-0000-0000F40D0000}"/>
    <cellStyle name="標準 4 3 3 3 2 6 2" xfId="3330" xr:uid="{00000000-0005-0000-0000-0000F50D0000}"/>
    <cellStyle name="標準 4 3 3 3 3" xfId="3331" xr:uid="{00000000-0005-0000-0000-0000F60D0000}"/>
    <cellStyle name="標準 4 3 3 3 3 2" xfId="3332" xr:uid="{00000000-0005-0000-0000-0000F70D0000}"/>
    <cellStyle name="標準 4 3 3 3 3 2 2" xfId="3333" xr:uid="{00000000-0005-0000-0000-0000F80D0000}"/>
    <cellStyle name="標準 4 3 3 3 3 2 2 2" xfId="3334" xr:uid="{00000000-0005-0000-0000-0000F90D0000}"/>
    <cellStyle name="標準 4 3 3 3 3 2 2 2 2" xfId="3335" xr:uid="{00000000-0005-0000-0000-0000FA0D0000}"/>
    <cellStyle name="標準 4 3 3 3 3 2 2 2 2 2" xfId="3336" xr:uid="{00000000-0005-0000-0000-0000FB0D0000}"/>
    <cellStyle name="標準 4 3 3 3 3 2 2 2 3" xfId="3337" xr:uid="{00000000-0005-0000-0000-0000FC0D0000}"/>
    <cellStyle name="標準 4 3 3 3 3 2 2 3" xfId="3338" xr:uid="{00000000-0005-0000-0000-0000FD0D0000}"/>
    <cellStyle name="標準 4 3 3 3 3 2 2 3 2" xfId="3339" xr:uid="{00000000-0005-0000-0000-0000FE0D0000}"/>
    <cellStyle name="標準 4 3 3 3 3 2 2 4" xfId="3340" xr:uid="{00000000-0005-0000-0000-0000FF0D0000}"/>
    <cellStyle name="標準 4 3 3 3 3 2 3" xfId="3341" xr:uid="{00000000-0005-0000-0000-0000000E0000}"/>
    <cellStyle name="標準 4 3 3 3 3 2 3 2" xfId="3342" xr:uid="{00000000-0005-0000-0000-0000010E0000}"/>
    <cellStyle name="標準 4 3 3 3 3 2 3 2 2" xfId="3343" xr:uid="{00000000-0005-0000-0000-0000020E0000}"/>
    <cellStyle name="標準 4 3 3 3 3 2 3 2 2 2" xfId="3344" xr:uid="{00000000-0005-0000-0000-0000030E0000}"/>
    <cellStyle name="標準 4 3 3 3 3 2 3 2 3" xfId="3345" xr:uid="{00000000-0005-0000-0000-0000040E0000}"/>
    <cellStyle name="標準 4 3 3 3 3 2 3 3" xfId="3346" xr:uid="{00000000-0005-0000-0000-0000050E0000}"/>
    <cellStyle name="標準 4 3 3 3 3 2 3 3 2" xfId="3347" xr:uid="{00000000-0005-0000-0000-0000060E0000}"/>
    <cellStyle name="標準 4 3 3 3 3 2 3 4" xfId="3348" xr:uid="{00000000-0005-0000-0000-0000070E0000}"/>
    <cellStyle name="標準 4 3 3 3 3 2 4" xfId="3349" xr:uid="{00000000-0005-0000-0000-0000080E0000}"/>
    <cellStyle name="標準 4 3 3 3 3 2 4 2" xfId="3350" xr:uid="{00000000-0005-0000-0000-0000090E0000}"/>
    <cellStyle name="標準 4 3 3 3 3 2 4 2 2" xfId="3351" xr:uid="{00000000-0005-0000-0000-00000A0E0000}"/>
    <cellStyle name="標準 4 3 3 3 3 2 4 3" xfId="3352" xr:uid="{00000000-0005-0000-0000-00000B0E0000}"/>
    <cellStyle name="標準 4 3 3 3 3 2 5" xfId="3353" xr:uid="{00000000-0005-0000-0000-00000C0E0000}"/>
    <cellStyle name="標準 4 3 3 3 3 2 5 2" xfId="3354" xr:uid="{00000000-0005-0000-0000-00000D0E0000}"/>
    <cellStyle name="標準 4 3 3 3 3 2 6" xfId="3355" xr:uid="{00000000-0005-0000-0000-00000E0E0000}"/>
    <cellStyle name="標準 4 3 3 3 3 3" xfId="3356" xr:uid="{00000000-0005-0000-0000-00000F0E0000}"/>
    <cellStyle name="標準 4 3 3 3 3 3 2" xfId="3357" xr:uid="{00000000-0005-0000-0000-0000100E0000}"/>
    <cellStyle name="標準 4 3 3 3 3 3 2 2" xfId="3358" xr:uid="{00000000-0005-0000-0000-0000110E0000}"/>
    <cellStyle name="標準 4 3 3 3 3 3 2 2 2" xfId="3359" xr:uid="{00000000-0005-0000-0000-0000120E0000}"/>
    <cellStyle name="標準 4 3 3 3 3 3 2 3" xfId="3360" xr:uid="{00000000-0005-0000-0000-0000130E0000}"/>
    <cellStyle name="標準 4 3 3 3 3 3 3" xfId="3361" xr:uid="{00000000-0005-0000-0000-0000140E0000}"/>
    <cellStyle name="標準 4 3 3 3 3 3 3 2" xfId="3362" xr:uid="{00000000-0005-0000-0000-0000150E0000}"/>
    <cellStyle name="標準 4 3 3 3 3 3 4" xfId="3363" xr:uid="{00000000-0005-0000-0000-0000160E0000}"/>
    <cellStyle name="標準 4 3 3 3 3 4" xfId="3364" xr:uid="{00000000-0005-0000-0000-0000170E0000}"/>
    <cellStyle name="標準 4 3 3 3 3 4 2" xfId="3365" xr:uid="{00000000-0005-0000-0000-0000180E0000}"/>
    <cellStyle name="標準 4 3 3 3 3 4 2 2" xfId="3366" xr:uid="{00000000-0005-0000-0000-0000190E0000}"/>
    <cellStyle name="標準 4 3 3 3 3 4 2 2 2" xfId="3367" xr:uid="{00000000-0005-0000-0000-00001A0E0000}"/>
    <cellStyle name="標準 4 3 3 3 3 4 2 3" xfId="3368" xr:uid="{00000000-0005-0000-0000-00001B0E0000}"/>
    <cellStyle name="標準 4 3 3 3 3 4 3" xfId="3369" xr:uid="{00000000-0005-0000-0000-00001C0E0000}"/>
    <cellStyle name="標準 4 3 3 3 3 4 3 2" xfId="3370" xr:uid="{00000000-0005-0000-0000-00001D0E0000}"/>
    <cellStyle name="標準 4 3 3 3 3 4 4" xfId="3371" xr:uid="{00000000-0005-0000-0000-00001E0E0000}"/>
    <cellStyle name="標準 4 3 3 3 3 5" xfId="3372" xr:uid="{00000000-0005-0000-0000-00001F0E0000}"/>
    <cellStyle name="標準 4 3 3 3 3 5 2" xfId="3373" xr:uid="{00000000-0005-0000-0000-0000200E0000}"/>
    <cellStyle name="標準 4 3 3 3 3 5 2 2" xfId="3374" xr:uid="{00000000-0005-0000-0000-0000210E0000}"/>
    <cellStyle name="標準 4 3 3 3 3 5 3" xfId="3375" xr:uid="{00000000-0005-0000-0000-0000220E0000}"/>
    <cellStyle name="標準 4 3 3 3 3 6" xfId="3376" xr:uid="{00000000-0005-0000-0000-0000230E0000}"/>
    <cellStyle name="標準 4 3 3 3 3 6 2" xfId="3377" xr:uid="{00000000-0005-0000-0000-0000240E0000}"/>
    <cellStyle name="標準 4 3 3 3 4" xfId="3378" xr:uid="{00000000-0005-0000-0000-0000250E0000}"/>
    <cellStyle name="標準 4 3 3 3 4 2" xfId="3379" xr:uid="{00000000-0005-0000-0000-0000260E0000}"/>
    <cellStyle name="標準 4 3 3 3 4 2 2" xfId="3380" xr:uid="{00000000-0005-0000-0000-0000270E0000}"/>
    <cellStyle name="標準 4 3 3 3 4 2 2 2" xfId="3381" xr:uid="{00000000-0005-0000-0000-0000280E0000}"/>
    <cellStyle name="標準 4 3 3 3 4 2 2 2 2" xfId="3382" xr:uid="{00000000-0005-0000-0000-0000290E0000}"/>
    <cellStyle name="標準 4 3 3 3 4 2 2 3" xfId="3383" xr:uid="{00000000-0005-0000-0000-00002A0E0000}"/>
    <cellStyle name="標準 4 3 3 3 4 2 3" xfId="3384" xr:uid="{00000000-0005-0000-0000-00002B0E0000}"/>
    <cellStyle name="標準 4 3 3 3 4 2 3 2" xfId="3385" xr:uid="{00000000-0005-0000-0000-00002C0E0000}"/>
    <cellStyle name="標準 4 3 3 3 4 2 4" xfId="3386" xr:uid="{00000000-0005-0000-0000-00002D0E0000}"/>
    <cellStyle name="標準 4 3 3 3 4 3" xfId="3387" xr:uid="{00000000-0005-0000-0000-00002E0E0000}"/>
    <cellStyle name="標準 4 3 3 3 4 3 2" xfId="3388" xr:uid="{00000000-0005-0000-0000-00002F0E0000}"/>
    <cellStyle name="標準 4 3 3 3 4 3 2 2" xfId="3389" xr:uid="{00000000-0005-0000-0000-0000300E0000}"/>
    <cellStyle name="標準 4 3 3 3 4 3 2 2 2" xfId="3390" xr:uid="{00000000-0005-0000-0000-0000310E0000}"/>
    <cellStyle name="標準 4 3 3 3 4 3 2 3" xfId="3391" xr:uid="{00000000-0005-0000-0000-0000320E0000}"/>
    <cellStyle name="標準 4 3 3 3 4 3 3" xfId="3392" xr:uid="{00000000-0005-0000-0000-0000330E0000}"/>
    <cellStyle name="標準 4 3 3 3 4 3 3 2" xfId="3393" xr:uid="{00000000-0005-0000-0000-0000340E0000}"/>
    <cellStyle name="標準 4 3 3 3 4 3 4" xfId="3394" xr:uid="{00000000-0005-0000-0000-0000350E0000}"/>
    <cellStyle name="標準 4 3 3 3 4 4" xfId="3395" xr:uid="{00000000-0005-0000-0000-0000360E0000}"/>
    <cellStyle name="標準 4 3 3 3 4 4 2" xfId="3396" xr:uid="{00000000-0005-0000-0000-0000370E0000}"/>
    <cellStyle name="標準 4 3 3 3 4 4 2 2" xfId="3397" xr:uid="{00000000-0005-0000-0000-0000380E0000}"/>
    <cellStyle name="標準 4 3 3 3 4 4 3" xfId="3398" xr:uid="{00000000-0005-0000-0000-0000390E0000}"/>
    <cellStyle name="標準 4 3 3 3 4 5" xfId="3399" xr:uid="{00000000-0005-0000-0000-00003A0E0000}"/>
    <cellStyle name="標準 4 3 3 3 4 5 2" xfId="3400" xr:uid="{00000000-0005-0000-0000-00003B0E0000}"/>
    <cellStyle name="標準 4 3 3 3 4 6" xfId="3401" xr:uid="{00000000-0005-0000-0000-00003C0E0000}"/>
    <cellStyle name="標準 4 3 3 3 5" xfId="3402" xr:uid="{00000000-0005-0000-0000-00003D0E0000}"/>
    <cellStyle name="標準 4 3 3 3 5 2" xfId="3403" xr:uid="{00000000-0005-0000-0000-00003E0E0000}"/>
    <cellStyle name="標準 4 3 3 3 5 2 2" xfId="3404" xr:uid="{00000000-0005-0000-0000-00003F0E0000}"/>
    <cellStyle name="標準 4 3 3 3 5 2 2 2" xfId="3405" xr:uid="{00000000-0005-0000-0000-0000400E0000}"/>
    <cellStyle name="標準 4 3 3 3 5 2 3" xfId="3406" xr:uid="{00000000-0005-0000-0000-0000410E0000}"/>
    <cellStyle name="標準 4 3 3 3 5 3" xfId="3407" xr:uid="{00000000-0005-0000-0000-0000420E0000}"/>
    <cellStyle name="標準 4 3 3 3 5 3 2" xfId="3408" xr:uid="{00000000-0005-0000-0000-0000430E0000}"/>
    <cellStyle name="標準 4 3 3 3 5 4" xfId="3409" xr:uid="{00000000-0005-0000-0000-0000440E0000}"/>
    <cellStyle name="標準 4 3 3 3 6" xfId="3410" xr:uid="{00000000-0005-0000-0000-0000450E0000}"/>
    <cellStyle name="標準 4 3 3 3 6 2" xfId="3411" xr:uid="{00000000-0005-0000-0000-0000460E0000}"/>
    <cellStyle name="標準 4 3 3 3 6 2 2" xfId="3412" xr:uid="{00000000-0005-0000-0000-0000470E0000}"/>
    <cellStyle name="標準 4 3 3 3 6 2 2 2" xfId="3413" xr:uid="{00000000-0005-0000-0000-0000480E0000}"/>
    <cellStyle name="標準 4 3 3 3 6 2 3" xfId="3414" xr:uid="{00000000-0005-0000-0000-0000490E0000}"/>
    <cellStyle name="標準 4 3 3 3 6 3" xfId="3415" xr:uid="{00000000-0005-0000-0000-00004A0E0000}"/>
    <cellStyle name="標準 4 3 3 3 6 3 2" xfId="3416" xr:uid="{00000000-0005-0000-0000-00004B0E0000}"/>
    <cellStyle name="標準 4 3 3 3 6 4" xfId="3417" xr:uid="{00000000-0005-0000-0000-00004C0E0000}"/>
    <cellStyle name="標準 4 3 3 3 7" xfId="3418" xr:uid="{00000000-0005-0000-0000-00004D0E0000}"/>
    <cellStyle name="標準 4 3 3 3 7 2" xfId="3419" xr:uid="{00000000-0005-0000-0000-00004E0E0000}"/>
    <cellStyle name="標準 4 3 3 3 7 2 2" xfId="3420" xr:uid="{00000000-0005-0000-0000-00004F0E0000}"/>
    <cellStyle name="標準 4 3 3 3 7 3" xfId="3421" xr:uid="{00000000-0005-0000-0000-0000500E0000}"/>
    <cellStyle name="標準 4 3 3 3 8" xfId="3422" xr:uid="{00000000-0005-0000-0000-0000510E0000}"/>
    <cellStyle name="標準 4 3 3 3 8 2" xfId="3423" xr:uid="{00000000-0005-0000-0000-0000520E0000}"/>
    <cellStyle name="標準 4 3 3 4" xfId="3424" xr:uid="{00000000-0005-0000-0000-0000530E0000}"/>
    <cellStyle name="標準 4 3 3 4 2" xfId="3425" xr:uid="{00000000-0005-0000-0000-0000540E0000}"/>
    <cellStyle name="標準 4 3 3 4 2 2" xfId="3426" xr:uid="{00000000-0005-0000-0000-0000550E0000}"/>
    <cellStyle name="標準 4 3 3 4 2 2 2" xfId="3427" xr:uid="{00000000-0005-0000-0000-0000560E0000}"/>
    <cellStyle name="標準 4 3 3 4 2 2 2 2" xfId="3428" xr:uid="{00000000-0005-0000-0000-0000570E0000}"/>
    <cellStyle name="標準 4 3 3 4 2 2 2 2 2" xfId="3429" xr:uid="{00000000-0005-0000-0000-0000580E0000}"/>
    <cellStyle name="標準 4 3 3 4 2 2 2 3" xfId="3430" xr:uid="{00000000-0005-0000-0000-0000590E0000}"/>
    <cellStyle name="標準 4 3 3 4 2 2 3" xfId="3431" xr:uid="{00000000-0005-0000-0000-00005A0E0000}"/>
    <cellStyle name="標準 4 3 3 4 2 2 3 2" xfId="3432" xr:uid="{00000000-0005-0000-0000-00005B0E0000}"/>
    <cellStyle name="標準 4 3 3 4 2 2 4" xfId="3433" xr:uid="{00000000-0005-0000-0000-00005C0E0000}"/>
    <cellStyle name="標準 4 3 3 4 2 3" xfId="3434" xr:uid="{00000000-0005-0000-0000-00005D0E0000}"/>
    <cellStyle name="標準 4 3 3 4 2 3 2" xfId="3435" xr:uid="{00000000-0005-0000-0000-00005E0E0000}"/>
    <cellStyle name="標準 4 3 3 4 2 3 2 2" xfId="3436" xr:uid="{00000000-0005-0000-0000-00005F0E0000}"/>
    <cellStyle name="標準 4 3 3 4 2 3 2 2 2" xfId="3437" xr:uid="{00000000-0005-0000-0000-0000600E0000}"/>
    <cellStyle name="標準 4 3 3 4 2 3 2 3" xfId="3438" xr:uid="{00000000-0005-0000-0000-0000610E0000}"/>
    <cellStyle name="標準 4 3 3 4 2 3 3" xfId="3439" xr:uid="{00000000-0005-0000-0000-0000620E0000}"/>
    <cellStyle name="標準 4 3 3 4 2 3 3 2" xfId="3440" xr:uid="{00000000-0005-0000-0000-0000630E0000}"/>
    <cellStyle name="標準 4 3 3 4 2 3 4" xfId="3441" xr:uid="{00000000-0005-0000-0000-0000640E0000}"/>
    <cellStyle name="標準 4 3 3 4 2 4" xfId="3442" xr:uid="{00000000-0005-0000-0000-0000650E0000}"/>
    <cellStyle name="標準 4 3 3 4 2 4 2" xfId="3443" xr:uid="{00000000-0005-0000-0000-0000660E0000}"/>
    <cellStyle name="標準 4 3 3 4 2 4 2 2" xfId="3444" xr:uid="{00000000-0005-0000-0000-0000670E0000}"/>
    <cellStyle name="標準 4 3 3 4 2 4 3" xfId="3445" xr:uid="{00000000-0005-0000-0000-0000680E0000}"/>
    <cellStyle name="標準 4 3 3 4 2 5" xfId="3446" xr:uid="{00000000-0005-0000-0000-0000690E0000}"/>
    <cellStyle name="標準 4 3 3 4 2 5 2" xfId="3447" xr:uid="{00000000-0005-0000-0000-00006A0E0000}"/>
    <cellStyle name="標準 4 3 3 4 2 6" xfId="3448" xr:uid="{00000000-0005-0000-0000-00006B0E0000}"/>
    <cellStyle name="標準 4 3 3 4 3" xfId="3449" xr:uid="{00000000-0005-0000-0000-00006C0E0000}"/>
    <cellStyle name="標準 4 3 3 4 3 2" xfId="3450" xr:uid="{00000000-0005-0000-0000-00006D0E0000}"/>
    <cellStyle name="標準 4 3 3 4 3 2 2" xfId="3451" xr:uid="{00000000-0005-0000-0000-00006E0E0000}"/>
    <cellStyle name="標準 4 3 3 4 3 2 2 2" xfId="3452" xr:uid="{00000000-0005-0000-0000-00006F0E0000}"/>
    <cellStyle name="標準 4 3 3 4 3 2 3" xfId="3453" xr:uid="{00000000-0005-0000-0000-0000700E0000}"/>
    <cellStyle name="標準 4 3 3 4 3 3" xfId="3454" xr:uid="{00000000-0005-0000-0000-0000710E0000}"/>
    <cellStyle name="標準 4 3 3 4 3 3 2" xfId="3455" xr:uid="{00000000-0005-0000-0000-0000720E0000}"/>
    <cellStyle name="標準 4 3 3 4 3 4" xfId="3456" xr:uid="{00000000-0005-0000-0000-0000730E0000}"/>
    <cellStyle name="標準 4 3 3 4 4" xfId="3457" xr:uid="{00000000-0005-0000-0000-0000740E0000}"/>
    <cellStyle name="標準 4 3 3 4 4 2" xfId="3458" xr:uid="{00000000-0005-0000-0000-0000750E0000}"/>
    <cellStyle name="標準 4 3 3 4 4 2 2" xfId="3459" xr:uid="{00000000-0005-0000-0000-0000760E0000}"/>
    <cellStyle name="標準 4 3 3 4 4 2 2 2" xfId="3460" xr:uid="{00000000-0005-0000-0000-0000770E0000}"/>
    <cellStyle name="標準 4 3 3 4 4 2 3" xfId="3461" xr:uid="{00000000-0005-0000-0000-0000780E0000}"/>
    <cellStyle name="標準 4 3 3 4 4 3" xfId="3462" xr:uid="{00000000-0005-0000-0000-0000790E0000}"/>
    <cellStyle name="標準 4 3 3 4 4 3 2" xfId="3463" xr:uid="{00000000-0005-0000-0000-00007A0E0000}"/>
    <cellStyle name="標準 4 3 3 4 4 4" xfId="3464" xr:uid="{00000000-0005-0000-0000-00007B0E0000}"/>
    <cellStyle name="標準 4 3 3 4 5" xfId="3465" xr:uid="{00000000-0005-0000-0000-00007C0E0000}"/>
    <cellStyle name="標準 4 3 3 4 5 2" xfId="3466" xr:uid="{00000000-0005-0000-0000-00007D0E0000}"/>
    <cellStyle name="標準 4 3 3 4 5 2 2" xfId="3467" xr:uid="{00000000-0005-0000-0000-00007E0E0000}"/>
    <cellStyle name="標準 4 3 3 4 5 3" xfId="3468" xr:uid="{00000000-0005-0000-0000-00007F0E0000}"/>
    <cellStyle name="標準 4 3 3 4 6" xfId="3469" xr:uid="{00000000-0005-0000-0000-0000800E0000}"/>
    <cellStyle name="標準 4 3 3 4 6 2" xfId="3470" xr:uid="{00000000-0005-0000-0000-0000810E0000}"/>
    <cellStyle name="標準 4 3 3 5" xfId="3471" xr:uid="{00000000-0005-0000-0000-0000820E0000}"/>
    <cellStyle name="標準 4 3 3 5 2" xfId="3472" xr:uid="{00000000-0005-0000-0000-0000830E0000}"/>
    <cellStyle name="標準 4 3 3 5 2 2" xfId="3473" xr:uid="{00000000-0005-0000-0000-0000840E0000}"/>
    <cellStyle name="標準 4 3 3 5 2 2 2" xfId="3474" xr:uid="{00000000-0005-0000-0000-0000850E0000}"/>
    <cellStyle name="標準 4 3 3 5 2 2 2 2" xfId="3475" xr:uid="{00000000-0005-0000-0000-0000860E0000}"/>
    <cellStyle name="標準 4 3 3 5 2 2 2 2 2" xfId="3476" xr:uid="{00000000-0005-0000-0000-0000870E0000}"/>
    <cellStyle name="標準 4 3 3 5 2 2 2 3" xfId="3477" xr:uid="{00000000-0005-0000-0000-0000880E0000}"/>
    <cellStyle name="標準 4 3 3 5 2 2 3" xfId="3478" xr:uid="{00000000-0005-0000-0000-0000890E0000}"/>
    <cellStyle name="標準 4 3 3 5 2 2 3 2" xfId="3479" xr:uid="{00000000-0005-0000-0000-00008A0E0000}"/>
    <cellStyle name="標準 4 3 3 5 2 2 4" xfId="3480" xr:uid="{00000000-0005-0000-0000-00008B0E0000}"/>
    <cellStyle name="標準 4 3 3 5 2 3" xfId="3481" xr:uid="{00000000-0005-0000-0000-00008C0E0000}"/>
    <cellStyle name="標準 4 3 3 5 2 3 2" xfId="3482" xr:uid="{00000000-0005-0000-0000-00008D0E0000}"/>
    <cellStyle name="標準 4 3 3 5 2 3 2 2" xfId="3483" xr:uid="{00000000-0005-0000-0000-00008E0E0000}"/>
    <cellStyle name="標準 4 3 3 5 2 3 2 2 2" xfId="3484" xr:uid="{00000000-0005-0000-0000-00008F0E0000}"/>
    <cellStyle name="標準 4 3 3 5 2 3 2 3" xfId="3485" xr:uid="{00000000-0005-0000-0000-0000900E0000}"/>
    <cellStyle name="標準 4 3 3 5 2 3 3" xfId="3486" xr:uid="{00000000-0005-0000-0000-0000910E0000}"/>
    <cellStyle name="標準 4 3 3 5 2 3 3 2" xfId="3487" xr:uid="{00000000-0005-0000-0000-0000920E0000}"/>
    <cellStyle name="標準 4 3 3 5 2 3 4" xfId="3488" xr:uid="{00000000-0005-0000-0000-0000930E0000}"/>
    <cellStyle name="標準 4 3 3 5 2 4" xfId="3489" xr:uid="{00000000-0005-0000-0000-0000940E0000}"/>
    <cellStyle name="標準 4 3 3 5 2 4 2" xfId="3490" xr:uid="{00000000-0005-0000-0000-0000950E0000}"/>
    <cellStyle name="標準 4 3 3 5 2 4 2 2" xfId="3491" xr:uid="{00000000-0005-0000-0000-0000960E0000}"/>
    <cellStyle name="標準 4 3 3 5 2 4 3" xfId="3492" xr:uid="{00000000-0005-0000-0000-0000970E0000}"/>
    <cellStyle name="標準 4 3 3 5 2 5" xfId="3493" xr:uid="{00000000-0005-0000-0000-0000980E0000}"/>
    <cellStyle name="標準 4 3 3 5 2 5 2" xfId="3494" xr:uid="{00000000-0005-0000-0000-0000990E0000}"/>
    <cellStyle name="標準 4 3 3 5 2 6" xfId="3495" xr:uid="{00000000-0005-0000-0000-00009A0E0000}"/>
    <cellStyle name="標準 4 3 3 5 3" xfId="3496" xr:uid="{00000000-0005-0000-0000-00009B0E0000}"/>
    <cellStyle name="標準 4 3 3 5 3 2" xfId="3497" xr:uid="{00000000-0005-0000-0000-00009C0E0000}"/>
    <cellStyle name="標準 4 3 3 5 3 2 2" xfId="3498" xr:uid="{00000000-0005-0000-0000-00009D0E0000}"/>
    <cellStyle name="標準 4 3 3 5 3 2 2 2" xfId="3499" xr:uid="{00000000-0005-0000-0000-00009E0E0000}"/>
    <cellStyle name="標準 4 3 3 5 3 2 3" xfId="3500" xr:uid="{00000000-0005-0000-0000-00009F0E0000}"/>
    <cellStyle name="標準 4 3 3 5 3 3" xfId="3501" xr:uid="{00000000-0005-0000-0000-0000A00E0000}"/>
    <cellStyle name="標準 4 3 3 5 3 3 2" xfId="3502" xr:uid="{00000000-0005-0000-0000-0000A10E0000}"/>
    <cellStyle name="標準 4 3 3 5 3 4" xfId="3503" xr:uid="{00000000-0005-0000-0000-0000A20E0000}"/>
    <cellStyle name="標準 4 3 3 5 4" xfId="3504" xr:uid="{00000000-0005-0000-0000-0000A30E0000}"/>
    <cellStyle name="標準 4 3 3 5 4 2" xfId="3505" xr:uid="{00000000-0005-0000-0000-0000A40E0000}"/>
    <cellStyle name="標準 4 3 3 5 4 2 2" xfId="3506" xr:uid="{00000000-0005-0000-0000-0000A50E0000}"/>
    <cellStyle name="標準 4 3 3 5 4 2 2 2" xfId="3507" xr:uid="{00000000-0005-0000-0000-0000A60E0000}"/>
    <cellStyle name="標準 4 3 3 5 4 2 3" xfId="3508" xr:uid="{00000000-0005-0000-0000-0000A70E0000}"/>
    <cellStyle name="標準 4 3 3 5 4 3" xfId="3509" xr:uid="{00000000-0005-0000-0000-0000A80E0000}"/>
    <cellStyle name="標準 4 3 3 5 4 3 2" xfId="3510" xr:uid="{00000000-0005-0000-0000-0000A90E0000}"/>
    <cellStyle name="標準 4 3 3 5 4 4" xfId="3511" xr:uid="{00000000-0005-0000-0000-0000AA0E0000}"/>
    <cellStyle name="標準 4 3 3 5 5" xfId="3512" xr:uid="{00000000-0005-0000-0000-0000AB0E0000}"/>
    <cellStyle name="標準 4 3 3 5 5 2" xfId="3513" xr:uid="{00000000-0005-0000-0000-0000AC0E0000}"/>
    <cellStyle name="標準 4 3 3 5 5 2 2" xfId="3514" xr:uid="{00000000-0005-0000-0000-0000AD0E0000}"/>
    <cellStyle name="標準 4 3 3 5 5 3" xfId="3515" xr:uid="{00000000-0005-0000-0000-0000AE0E0000}"/>
    <cellStyle name="標準 4 3 3 5 6" xfId="3516" xr:uid="{00000000-0005-0000-0000-0000AF0E0000}"/>
    <cellStyle name="標準 4 3 3 5 6 2" xfId="3517" xr:uid="{00000000-0005-0000-0000-0000B00E0000}"/>
    <cellStyle name="標準 4 3 3 6" xfId="3518" xr:uid="{00000000-0005-0000-0000-0000B10E0000}"/>
    <cellStyle name="標準 4 3 3 6 2" xfId="3519" xr:uid="{00000000-0005-0000-0000-0000B20E0000}"/>
    <cellStyle name="標準 4 3 3 6 2 2" xfId="3520" xr:uid="{00000000-0005-0000-0000-0000B30E0000}"/>
    <cellStyle name="標準 4 3 3 6 2 2 2" xfId="3521" xr:uid="{00000000-0005-0000-0000-0000B40E0000}"/>
    <cellStyle name="標準 4 3 3 6 2 2 2 2" xfId="3522" xr:uid="{00000000-0005-0000-0000-0000B50E0000}"/>
    <cellStyle name="標準 4 3 3 6 2 2 3" xfId="3523" xr:uid="{00000000-0005-0000-0000-0000B60E0000}"/>
    <cellStyle name="標準 4 3 3 6 2 3" xfId="3524" xr:uid="{00000000-0005-0000-0000-0000B70E0000}"/>
    <cellStyle name="標準 4 3 3 6 2 3 2" xfId="3525" xr:uid="{00000000-0005-0000-0000-0000B80E0000}"/>
    <cellStyle name="標準 4 3 3 6 2 4" xfId="3526" xr:uid="{00000000-0005-0000-0000-0000B90E0000}"/>
    <cellStyle name="標準 4 3 3 6 3" xfId="3527" xr:uid="{00000000-0005-0000-0000-0000BA0E0000}"/>
    <cellStyle name="標準 4 3 3 6 3 2" xfId="3528" xr:uid="{00000000-0005-0000-0000-0000BB0E0000}"/>
    <cellStyle name="標準 4 3 3 6 3 2 2" xfId="3529" xr:uid="{00000000-0005-0000-0000-0000BC0E0000}"/>
    <cellStyle name="標準 4 3 3 6 3 2 2 2" xfId="3530" xr:uid="{00000000-0005-0000-0000-0000BD0E0000}"/>
    <cellStyle name="標準 4 3 3 6 3 2 3" xfId="3531" xr:uid="{00000000-0005-0000-0000-0000BE0E0000}"/>
    <cellStyle name="標準 4 3 3 6 3 3" xfId="3532" xr:uid="{00000000-0005-0000-0000-0000BF0E0000}"/>
    <cellStyle name="標準 4 3 3 6 3 3 2" xfId="3533" xr:uid="{00000000-0005-0000-0000-0000C00E0000}"/>
    <cellStyle name="標準 4 3 3 6 3 4" xfId="3534" xr:uid="{00000000-0005-0000-0000-0000C10E0000}"/>
    <cellStyle name="標準 4 3 3 6 4" xfId="3535" xr:uid="{00000000-0005-0000-0000-0000C20E0000}"/>
    <cellStyle name="標準 4 3 3 6 4 2" xfId="3536" xr:uid="{00000000-0005-0000-0000-0000C30E0000}"/>
    <cellStyle name="標準 4 3 3 6 4 2 2" xfId="3537" xr:uid="{00000000-0005-0000-0000-0000C40E0000}"/>
    <cellStyle name="標準 4 3 3 6 4 3" xfId="3538" xr:uid="{00000000-0005-0000-0000-0000C50E0000}"/>
    <cellStyle name="標準 4 3 3 6 5" xfId="3539" xr:uid="{00000000-0005-0000-0000-0000C60E0000}"/>
    <cellStyle name="標準 4 3 3 6 5 2" xfId="3540" xr:uid="{00000000-0005-0000-0000-0000C70E0000}"/>
    <cellStyle name="標準 4 3 3 6 6" xfId="3541" xr:uid="{00000000-0005-0000-0000-0000C80E0000}"/>
    <cellStyle name="標準 4 3 3 7" xfId="3542" xr:uid="{00000000-0005-0000-0000-0000C90E0000}"/>
    <cellStyle name="標準 4 3 3 7 2" xfId="3543" xr:uid="{00000000-0005-0000-0000-0000CA0E0000}"/>
    <cellStyle name="標準 4 3 3 7 2 2" xfId="3544" xr:uid="{00000000-0005-0000-0000-0000CB0E0000}"/>
    <cellStyle name="標準 4 3 3 7 2 2 2" xfId="3545" xr:uid="{00000000-0005-0000-0000-0000CC0E0000}"/>
    <cellStyle name="標準 4 3 3 7 2 3" xfId="3546" xr:uid="{00000000-0005-0000-0000-0000CD0E0000}"/>
    <cellStyle name="標準 4 3 3 7 3" xfId="3547" xr:uid="{00000000-0005-0000-0000-0000CE0E0000}"/>
    <cellStyle name="標準 4 3 3 7 3 2" xfId="3548" xr:uid="{00000000-0005-0000-0000-0000CF0E0000}"/>
    <cellStyle name="標準 4 3 3 7 4" xfId="3549" xr:uid="{00000000-0005-0000-0000-0000D00E0000}"/>
    <cellStyle name="標準 4 3 3 8" xfId="3550" xr:uid="{00000000-0005-0000-0000-0000D10E0000}"/>
    <cellStyle name="標準 4 3 3 8 2" xfId="3551" xr:uid="{00000000-0005-0000-0000-0000D20E0000}"/>
    <cellStyle name="標準 4 3 3 8 2 2" xfId="3552" xr:uid="{00000000-0005-0000-0000-0000D30E0000}"/>
    <cellStyle name="標準 4 3 3 8 2 2 2" xfId="3553" xr:uid="{00000000-0005-0000-0000-0000D40E0000}"/>
    <cellStyle name="標準 4 3 3 8 2 3" xfId="3554" xr:uid="{00000000-0005-0000-0000-0000D50E0000}"/>
    <cellStyle name="標準 4 3 3 8 3" xfId="3555" xr:uid="{00000000-0005-0000-0000-0000D60E0000}"/>
    <cellStyle name="標準 4 3 3 8 3 2" xfId="3556" xr:uid="{00000000-0005-0000-0000-0000D70E0000}"/>
    <cellStyle name="標準 4 3 3 8 4" xfId="3557" xr:uid="{00000000-0005-0000-0000-0000D80E0000}"/>
    <cellStyle name="標準 4 3 3 9" xfId="3558" xr:uid="{00000000-0005-0000-0000-0000D90E0000}"/>
    <cellStyle name="標準 4 3 3 9 2" xfId="3559" xr:uid="{00000000-0005-0000-0000-0000DA0E0000}"/>
    <cellStyle name="標準 4 3 3 9 2 2" xfId="3560" xr:uid="{00000000-0005-0000-0000-0000DB0E0000}"/>
    <cellStyle name="標準 4 3 3 9 3" xfId="3561" xr:uid="{00000000-0005-0000-0000-0000DC0E0000}"/>
    <cellStyle name="標準 4 3 4" xfId="3562" xr:uid="{00000000-0005-0000-0000-0000DD0E0000}"/>
    <cellStyle name="標準 4 3 4 2" xfId="3563" xr:uid="{00000000-0005-0000-0000-0000DE0E0000}"/>
    <cellStyle name="標準 4 3 4 2 2" xfId="3564" xr:uid="{00000000-0005-0000-0000-0000DF0E0000}"/>
    <cellStyle name="標準 4 3 4 2 2 2" xfId="3565" xr:uid="{00000000-0005-0000-0000-0000E00E0000}"/>
    <cellStyle name="標準 4 3 4 2 2 2 2" xfId="3566" xr:uid="{00000000-0005-0000-0000-0000E10E0000}"/>
    <cellStyle name="標準 4 3 4 2 2 2 2 2" xfId="3567" xr:uid="{00000000-0005-0000-0000-0000E20E0000}"/>
    <cellStyle name="標準 4 3 4 2 2 2 2 2 2" xfId="3568" xr:uid="{00000000-0005-0000-0000-0000E30E0000}"/>
    <cellStyle name="標準 4 3 4 2 2 2 2 3" xfId="3569" xr:uid="{00000000-0005-0000-0000-0000E40E0000}"/>
    <cellStyle name="標準 4 3 4 2 2 2 3" xfId="3570" xr:uid="{00000000-0005-0000-0000-0000E50E0000}"/>
    <cellStyle name="標準 4 3 4 2 2 2 3 2" xfId="3571" xr:uid="{00000000-0005-0000-0000-0000E60E0000}"/>
    <cellStyle name="標準 4 3 4 2 2 2 4" xfId="3572" xr:uid="{00000000-0005-0000-0000-0000E70E0000}"/>
    <cellStyle name="標準 4 3 4 2 2 3" xfId="3573" xr:uid="{00000000-0005-0000-0000-0000E80E0000}"/>
    <cellStyle name="標準 4 3 4 2 2 3 2" xfId="3574" xr:uid="{00000000-0005-0000-0000-0000E90E0000}"/>
    <cellStyle name="標準 4 3 4 2 2 3 2 2" xfId="3575" xr:uid="{00000000-0005-0000-0000-0000EA0E0000}"/>
    <cellStyle name="標準 4 3 4 2 2 3 2 2 2" xfId="3576" xr:uid="{00000000-0005-0000-0000-0000EB0E0000}"/>
    <cellStyle name="標準 4 3 4 2 2 3 2 3" xfId="3577" xr:uid="{00000000-0005-0000-0000-0000EC0E0000}"/>
    <cellStyle name="標準 4 3 4 2 2 3 3" xfId="3578" xr:uid="{00000000-0005-0000-0000-0000ED0E0000}"/>
    <cellStyle name="標準 4 3 4 2 2 3 3 2" xfId="3579" xr:uid="{00000000-0005-0000-0000-0000EE0E0000}"/>
    <cellStyle name="標準 4 3 4 2 2 3 4" xfId="3580" xr:uid="{00000000-0005-0000-0000-0000EF0E0000}"/>
    <cellStyle name="標準 4 3 4 2 2 4" xfId="3581" xr:uid="{00000000-0005-0000-0000-0000F00E0000}"/>
    <cellStyle name="標準 4 3 4 2 2 4 2" xfId="3582" xr:uid="{00000000-0005-0000-0000-0000F10E0000}"/>
    <cellStyle name="標準 4 3 4 2 2 4 2 2" xfId="3583" xr:uid="{00000000-0005-0000-0000-0000F20E0000}"/>
    <cellStyle name="標準 4 3 4 2 2 4 3" xfId="3584" xr:uid="{00000000-0005-0000-0000-0000F30E0000}"/>
    <cellStyle name="標準 4 3 4 2 2 5" xfId="3585" xr:uid="{00000000-0005-0000-0000-0000F40E0000}"/>
    <cellStyle name="標準 4 3 4 2 2 5 2" xfId="3586" xr:uid="{00000000-0005-0000-0000-0000F50E0000}"/>
    <cellStyle name="標準 4 3 4 2 2 6" xfId="3587" xr:uid="{00000000-0005-0000-0000-0000F60E0000}"/>
    <cellStyle name="標準 4 3 4 2 3" xfId="3588" xr:uid="{00000000-0005-0000-0000-0000F70E0000}"/>
    <cellStyle name="標準 4 3 4 2 3 2" xfId="3589" xr:uid="{00000000-0005-0000-0000-0000F80E0000}"/>
    <cellStyle name="標準 4 3 4 2 3 2 2" xfId="3590" xr:uid="{00000000-0005-0000-0000-0000F90E0000}"/>
    <cellStyle name="標準 4 3 4 2 3 2 2 2" xfId="3591" xr:uid="{00000000-0005-0000-0000-0000FA0E0000}"/>
    <cellStyle name="標準 4 3 4 2 3 2 3" xfId="3592" xr:uid="{00000000-0005-0000-0000-0000FB0E0000}"/>
    <cellStyle name="標準 4 3 4 2 3 3" xfId="3593" xr:uid="{00000000-0005-0000-0000-0000FC0E0000}"/>
    <cellStyle name="標準 4 3 4 2 3 3 2" xfId="3594" xr:uid="{00000000-0005-0000-0000-0000FD0E0000}"/>
    <cellStyle name="標準 4 3 4 2 3 4" xfId="3595" xr:uid="{00000000-0005-0000-0000-0000FE0E0000}"/>
    <cellStyle name="標準 4 3 4 2 4" xfId="3596" xr:uid="{00000000-0005-0000-0000-0000FF0E0000}"/>
    <cellStyle name="標準 4 3 4 2 4 2" xfId="3597" xr:uid="{00000000-0005-0000-0000-0000000F0000}"/>
    <cellStyle name="標準 4 3 4 2 4 2 2" xfId="3598" xr:uid="{00000000-0005-0000-0000-0000010F0000}"/>
    <cellStyle name="標準 4 3 4 2 4 2 2 2" xfId="3599" xr:uid="{00000000-0005-0000-0000-0000020F0000}"/>
    <cellStyle name="標準 4 3 4 2 4 2 3" xfId="3600" xr:uid="{00000000-0005-0000-0000-0000030F0000}"/>
    <cellStyle name="標準 4 3 4 2 4 3" xfId="3601" xr:uid="{00000000-0005-0000-0000-0000040F0000}"/>
    <cellStyle name="標準 4 3 4 2 4 3 2" xfId="3602" xr:uid="{00000000-0005-0000-0000-0000050F0000}"/>
    <cellStyle name="標準 4 3 4 2 4 4" xfId="3603" xr:uid="{00000000-0005-0000-0000-0000060F0000}"/>
    <cellStyle name="標準 4 3 4 2 5" xfId="3604" xr:uid="{00000000-0005-0000-0000-0000070F0000}"/>
    <cellStyle name="標準 4 3 4 2 5 2" xfId="3605" xr:uid="{00000000-0005-0000-0000-0000080F0000}"/>
    <cellStyle name="標準 4 3 4 2 5 2 2" xfId="3606" xr:uid="{00000000-0005-0000-0000-0000090F0000}"/>
    <cellStyle name="標準 4 3 4 2 5 3" xfId="3607" xr:uid="{00000000-0005-0000-0000-00000A0F0000}"/>
    <cellStyle name="標準 4 3 4 2 6" xfId="3608" xr:uid="{00000000-0005-0000-0000-00000B0F0000}"/>
    <cellStyle name="標準 4 3 4 2 6 2" xfId="3609" xr:uid="{00000000-0005-0000-0000-00000C0F0000}"/>
    <cellStyle name="標準 4 3 4 3" xfId="3610" xr:uid="{00000000-0005-0000-0000-00000D0F0000}"/>
    <cellStyle name="標準 4 3 4 3 2" xfId="3611" xr:uid="{00000000-0005-0000-0000-00000E0F0000}"/>
    <cellStyle name="標準 4 3 4 3 2 2" xfId="3612" xr:uid="{00000000-0005-0000-0000-00000F0F0000}"/>
    <cellStyle name="標準 4 3 4 3 2 2 2" xfId="3613" xr:uid="{00000000-0005-0000-0000-0000100F0000}"/>
    <cellStyle name="標準 4 3 4 3 2 2 2 2" xfId="3614" xr:uid="{00000000-0005-0000-0000-0000110F0000}"/>
    <cellStyle name="標準 4 3 4 3 2 2 2 2 2" xfId="3615" xr:uid="{00000000-0005-0000-0000-0000120F0000}"/>
    <cellStyle name="標準 4 3 4 3 2 2 2 3" xfId="3616" xr:uid="{00000000-0005-0000-0000-0000130F0000}"/>
    <cellStyle name="標準 4 3 4 3 2 2 3" xfId="3617" xr:uid="{00000000-0005-0000-0000-0000140F0000}"/>
    <cellStyle name="標準 4 3 4 3 2 2 3 2" xfId="3618" xr:uid="{00000000-0005-0000-0000-0000150F0000}"/>
    <cellStyle name="標準 4 3 4 3 2 2 4" xfId="3619" xr:uid="{00000000-0005-0000-0000-0000160F0000}"/>
    <cellStyle name="標準 4 3 4 3 2 3" xfId="3620" xr:uid="{00000000-0005-0000-0000-0000170F0000}"/>
    <cellStyle name="標準 4 3 4 3 2 3 2" xfId="3621" xr:uid="{00000000-0005-0000-0000-0000180F0000}"/>
    <cellStyle name="標準 4 3 4 3 2 3 2 2" xfId="3622" xr:uid="{00000000-0005-0000-0000-0000190F0000}"/>
    <cellStyle name="標準 4 3 4 3 2 3 2 2 2" xfId="3623" xr:uid="{00000000-0005-0000-0000-00001A0F0000}"/>
    <cellStyle name="標準 4 3 4 3 2 3 2 3" xfId="3624" xr:uid="{00000000-0005-0000-0000-00001B0F0000}"/>
    <cellStyle name="標準 4 3 4 3 2 3 3" xfId="3625" xr:uid="{00000000-0005-0000-0000-00001C0F0000}"/>
    <cellStyle name="標準 4 3 4 3 2 3 3 2" xfId="3626" xr:uid="{00000000-0005-0000-0000-00001D0F0000}"/>
    <cellStyle name="標準 4 3 4 3 2 3 4" xfId="3627" xr:uid="{00000000-0005-0000-0000-00001E0F0000}"/>
    <cellStyle name="標準 4 3 4 3 2 4" xfId="3628" xr:uid="{00000000-0005-0000-0000-00001F0F0000}"/>
    <cellStyle name="標準 4 3 4 3 2 4 2" xfId="3629" xr:uid="{00000000-0005-0000-0000-0000200F0000}"/>
    <cellStyle name="標準 4 3 4 3 2 4 2 2" xfId="3630" xr:uid="{00000000-0005-0000-0000-0000210F0000}"/>
    <cellStyle name="標準 4 3 4 3 2 4 3" xfId="3631" xr:uid="{00000000-0005-0000-0000-0000220F0000}"/>
    <cellStyle name="標準 4 3 4 3 2 5" xfId="3632" xr:uid="{00000000-0005-0000-0000-0000230F0000}"/>
    <cellStyle name="標準 4 3 4 3 2 5 2" xfId="3633" xr:uid="{00000000-0005-0000-0000-0000240F0000}"/>
    <cellStyle name="標準 4 3 4 3 2 6" xfId="3634" xr:uid="{00000000-0005-0000-0000-0000250F0000}"/>
    <cellStyle name="標準 4 3 4 3 3" xfId="3635" xr:uid="{00000000-0005-0000-0000-0000260F0000}"/>
    <cellStyle name="標準 4 3 4 3 3 2" xfId="3636" xr:uid="{00000000-0005-0000-0000-0000270F0000}"/>
    <cellStyle name="標準 4 3 4 3 3 2 2" xfId="3637" xr:uid="{00000000-0005-0000-0000-0000280F0000}"/>
    <cellStyle name="標準 4 3 4 3 3 2 2 2" xfId="3638" xr:uid="{00000000-0005-0000-0000-0000290F0000}"/>
    <cellStyle name="標準 4 3 4 3 3 2 3" xfId="3639" xr:uid="{00000000-0005-0000-0000-00002A0F0000}"/>
    <cellStyle name="標準 4 3 4 3 3 3" xfId="3640" xr:uid="{00000000-0005-0000-0000-00002B0F0000}"/>
    <cellStyle name="標準 4 3 4 3 3 3 2" xfId="3641" xr:uid="{00000000-0005-0000-0000-00002C0F0000}"/>
    <cellStyle name="標準 4 3 4 3 3 4" xfId="3642" xr:uid="{00000000-0005-0000-0000-00002D0F0000}"/>
    <cellStyle name="標準 4 3 4 3 4" xfId="3643" xr:uid="{00000000-0005-0000-0000-00002E0F0000}"/>
    <cellStyle name="標準 4 3 4 3 4 2" xfId="3644" xr:uid="{00000000-0005-0000-0000-00002F0F0000}"/>
    <cellStyle name="標準 4 3 4 3 4 2 2" xfId="3645" xr:uid="{00000000-0005-0000-0000-0000300F0000}"/>
    <cellStyle name="標準 4 3 4 3 4 2 2 2" xfId="3646" xr:uid="{00000000-0005-0000-0000-0000310F0000}"/>
    <cellStyle name="標準 4 3 4 3 4 2 3" xfId="3647" xr:uid="{00000000-0005-0000-0000-0000320F0000}"/>
    <cellStyle name="標準 4 3 4 3 4 3" xfId="3648" xr:uid="{00000000-0005-0000-0000-0000330F0000}"/>
    <cellStyle name="標準 4 3 4 3 4 3 2" xfId="3649" xr:uid="{00000000-0005-0000-0000-0000340F0000}"/>
    <cellStyle name="標準 4 3 4 3 4 4" xfId="3650" xr:uid="{00000000-0005-0000-0000-0000350F0000}"/>
    <cellStyle name="標準 4 3 4 3 5" xfId="3651" xr:uid="{00000000-0005-0000-0000-0000360F0000}"/>
    <cellStyle name="標準 4 3 4 3 5 2" xfId="3652" xr:uid="{00000000-0005-0000-0000-0000370F0000}"/>
    <cellStyle name="標準 4 3 4 3 5 2 2" xfId="3653" xr:uid="{00000000-0005-0000-0000-0000380F0000}"/>
    <cellStyle name="標準 4 3 4 3 5 3" xfId="3654" xr:uid="{00000000-0005-0000-0000-0000390F0000}"/>
    <cellStyle name="標準 4 3 4 3 6" xfId="3655" xr:uid="{00000000-0005-0000-0000-00003A0F0000}"/>
    <cellStyle name="標準 4 3 4 3 6 2" xfId="3656" xr:uid="{00000000-0005-0000-0000-00003B0F0000}"/>
    <cellStyle name="標準 4 3 4 4" xfId="3657" xr:uid="{00000000-0005-0000-0000-00003C0F0000}"/>
    <cellStyle name="標準 4 3 4 4 2" xfId="3658" xr:uid="{00000000-0005-0000-0000-00003D0F0000}"/>
    <cellStyle name="標準 4 3 4 4 2 2" xfId="3659" xr:uid="{00000000-0005-0000-0000-00003E0F0000}"/>
    <cellStyle name="標準 4 3 4 4 2 2 2" xfId="3660" xr:uid="{00000000-0005-0000-0000-00003F0F0000}"/>
    <cellStyle name="標準 4 3 4 4 2 2 2 2" xfId="3661" xr:uid="{00000000-0005-0000-0000-0000400F0000}"/>
    <cellStyle name="標準 4 3 4 4 2 2 3" xfId="3662" xr:uid="{00000000-0005-0000-0000-0000410F0000}"/>
    <cellStyle name="標準 4 3 4 4 2 3" xfId="3663" xr:uid="{00000000-0005-0000-0000-0000420F0000}"/>
    <cellStyle name="標準 4 3 4 4 2 3 2" xfId="3664" xr:uid="{00000000-0005-0000-0000-0000430F0000}"/>
    <cellStyle name="標準 4 3 4 4 2 4" xfId="3665" xr:uid="{00000000-0005-0000-0000-0000440F0000}"/>
    <cellStyle name="標準 4 3 4 4 3" xfId="3666" xr:uid="{00000000-0005-0000-0000-0000450F0000}"/>
    <cellStyle name="標準 4 3 4 4 3 2" xfId="3667" xr:uid="{00000000-0005-0000-0000-0000460F0000}"/>
    <cellStyle name="標準 4 3 4 4 3 2 2" xfId="3668" xr:uid="{00000000-0005-0000-0000-0000470F0000}"/>
    <cellStyle name="標準 4 3 4 4 3 2 2 2" xfId="3669" xr:uid="{00000000-0005-0000-0000-0000480F0000}"/>
    <cellStyle name="標準 4 3 4 4 3 2 3" xfId="3670" xr:uid="{00000000-0005-0000-0000-0000490F0000}"/>
    <cellStyle name="標準 4 3 4 4 3 3" xfId="3671" xr:uid="{00000000-0005-0000-0000-00004A0F0000}"/>
    <cellStyle name="標準 4 3 4 4 3 3 2" xfId="3672" xr:uid="{00000000-0005-0000-0000-00004B0F0000}"/>
    <cellStyle name="標準 4 3 4 4 3 4" xfId="3673" xr:uid="{00000000-0005-0000-0000-00004C0F0000}"/>
    <cellStyle name="標準 4 3 4 4 4" xfId="3674" xr:uid="{00000000-0005-0000-0000-00004D0F0000}"/>
    <cellStyle name="標準 4 3 4 4 4 2" xfId="3675" xr:uid="{00000000-0005-0000-0000-00004E0F0000}"/>
    <cellStyle name="標準 4 3 4 4 4 2 2" xfId="3676" xr:uid="{00000000-0005-0000-0000-00004F0F0000}"/>
    <cellStyle name="標準 4 3 4 4 4 3" xfId="3677" xr:uid="{00000000-0005-0000-0000-0000500F0000}"/>
    <cellStyle name="標準 4 3 4 4 5" xfId="3678" xr:uid="{00000000-0005-0000-0000-0000510F0000}"/>
    <cellStyle name="標準 4 3 4 4 5 2" xfId="3679" xr:uid="{00000000-0005-0000-0000-0000520F0000}"/>
    <cellStyle name="標準 4 3 4 4 6" xfId="3680" xr:uid="{00000000-0005-0000-0000-0000530F0000}"/>
    <cellStyle name="標準 4 3 4 5" xfId="3681" xr:uid="{00000000-0005-0000-0000-0000540F0000}"/>
    <cellStyle name="標準 4 3 4 5 2" xfId="3682" xr:uid="{00000000-0005-0000-0000-0000550F0000}"/>
    <cellStyle name="標準 4 3 4 5 2 2" xfId="3683" xr:uid="{00000000-0005-0000-0000-0000560F0000}"/>
    <cellStyle name="標準 4 3 4 5 2 2 2" xfId="3684" xr:uid="{00000000-0005-0000-0000-0000570F0000}"/>
    <cellStyle name="標準 4 3 4 5 2 3" xfId="3685" xr:uid="{00000000-0005-0000-0000-0000580F0000}"/>
    <cellStyle name="標準 4 3 4 5 3" xfId="3686" xr:uid="{00000000-0005-0000-0000-0000590F0000}"/>
    <cellStyle name="標準 4 3 4 5 3 2" xfId="3687" xr:uid="{00000000-0005-0000-0000-00005A0F0000}"/>
    <cellStyle name="標準 4 3 4 5 4" xfId="3688" xr:uid="{00000000-0005-0000-0000-00005B0F0000}"/>
    <cellStyle name="標準 4 3 4 6" xfId="3689" xr:uid="{00000000-0005-0000-0000-00005C0F0000}"/>
    <cellStyle name="標準 4 3 4 6 2" xfId="3690" xr:uid="{00000000-0005-0000-0000-00005D0F0000}"/>
    <cellStyle name="標準 4 3 4 6 2 2" xfId="3691" xr:uid="{00000000-0005-0000-0000-00005E0F0000}"/>
    <cellStyle name="標準 4 3 4 6 2 2 2" xfId="3692" xr:uid="{00000000-0005-0000-0000-00005F0F0000}"/>
    <cellStyle name="標準 4 3 4 6 2 3" xfId="3693" xr:uid="{00000000-0005-0000-0000-0000600F0000}"/>
    <cellStyle name="標準 4 3 4 6 3" xfId="3694" xr:uid="{00000000-0005-0000-0000-0000610F0000}"/>
    <cellStyle name="標準 4 3 4 6 3 2" xfId="3695" xr:uid="{00000000-0005-0000-0000-0000620F0000}"/>
    <cellStyle name="標準 4 3 4 6 4" xfId="3696" xr:uid="{00000000-0005-0000-0000-0000630F0000}"/>
    <cellStyle name="標準 4 3 4 7" xfId="3697" xr:uid="{00000000-0005-0000-0000-0000640F0000}"/>
    <cellStyle name="標準 4 3 4 7 2" xfId="3698" xr:uid="{00000000-0005-0000-0000-0000650F0000}"/>
    <cellStyle name="標準 4 3 4 7 2 2" xfId="3699" xr:uid="{00000000-0005-0000-0000-0000660F0000}"/>
    <cellStyle name="標準 4 3 4 7 3" xfId="3700" xr:uid="{00000000-0005-0000-0000-0000670F0000}"/>
    <cellStyle name="標準 4 3 4 8" xfId="3701" xr:uid="{00000000-0005-0000-0000-0000680F0000}"/>
    <cellStyle name="標準 4 3 4 8 2" xfId="3702" xr:uid="{00000000-0005-0000-0000-0000690F0000}"/>
    <cellStyle name="標準 4 3 5" xfId="3703" xr:uid="{00000000-0005-0000-0000-00006A0F0000}"/>
    <cellStyle name="標準 4 3 5 2" xfId="3704" xr:uid="{00000000-0005-0000-0000-00006B0F0000}"/>
    <cellStyle name="標準 4 3 5 2 2" xfId="3705" xr:uid="{00000000-0005-0000-0000-00006C0F0000}"/>
    <cellStyle name="標準 4 3 5 2 2 2" xfId="3706" xr:uid="{00000000-0005-0000-0000-00006D0F0000}"/>
    <cellStyle name="標準 4 3 5 2 2 2 2" xfId="3707" xr:uid="{00000000-0005-0000-0000-00006E0F0000}"/>
    <cellStyle name="標準 4 3 5 2 2 2 2 2" xfId="3708" xr:uid="{00000000-0005-0000-0000-00006F0F0000}"/>
    <cellStyle name="標準 4 3 5 2 2 2 2 2 2" xfId="3709" xr:uid="{00000000-0005-0000-0000-0000700F0000}"/>
    <cellStyle name="標準 4 3 5 2 2 2 2 3" xfId="3710" xr:uid="{00000000-0005-0000-0000-0000710F0000}"/>
    <cellStyle name="標準 4 3 5 2 2 2 3" xfId="3711" xr:uid="{00000000-0005-0000-0000-0000720F0000}"/>
    <cellStyle name="標準 4 3 5 2 2 2 3 2" xfId="3712" xr:uid="{00000000-0005-0000-0000-0000730F0000}"/>
    <cellStyle name="標準 4 3 5 2 2 2 4" xfId="3713" xr:uid="{00000000-0005-0000-0000-0000740F0000}"/>
    <cellStyle name="標準 4 3 5 2 2 3" xfId="3714" xr:uid="{00000000-0005-0000-0000-0000750F0000}"/>
    <cellStyle name="標準 4 3 5 2 2 3 2" xfId="3715" xr:uid="{00000000-0005-0000-0000-0000760F0000}"/>
    <cellStyle name="標準 4 3 5 2 2 3 2 2" xfId="3716" xr:uid="{00000000-0005-0000-0000-0000770F0000}"/>
    <cellStyle name="標準 4 3 5 2 2 3 2 2 2" xfId="3717" xr:uid="{00000000-0005-0000-0000-0000780F0000}"/>
    <cellStyle name="標準 4 3 5 2 2 3 2 3" xfId="3718" xr:uid="{00000000-0005-0000-0000-0000790F0000}"/>
    <cellStyle name="標準 4 3 5 2 2 3 3" xfId="3719" xr:uid="{00000000-0005-0000-0000-00007A0F0000}"/>
    <cellStyle name="標準 4 3 5 2 2 3 3 2" xfId="3720" xr:uid="{00000000-0005-0000-0000-00007B0F0000}"/>
    <cellStyle name="標準 4 3 5 2 2 3 4" xfId="3721" xr:uid="{00000000-0005-0000-0000-00007C0F0000}"/>
    <cellStyle name="標準 4 3 5 2 2 4" xfId="3722" xr:uid="{00000000-0005-0000-0000-00007D0F0000}"/>
    <cellStyle name="標準 4 3 5 2 2 4 2" xfId="3723" xr:uid="{00000000-0005-0000-0000-00007E0F0000}"/>
    <cellStyle name="標準 4 3 5 2 2 4 2 2" xfId="3724" xr:uid="{00000000-0005-0000-0000-00007F0F0000}"/>
    <cellStyle name="標準 4 3 5 2 2 4 3" xfId="3725" xr:uid="{00000000-0005-0000-0000-0000800F0000}"/>
    <cellStyle name="標準 4 3 5 2 2 5" xfId="3726" xr:uid="{00000000-0005-0000-0000-0000810F0000}"/>
    <cellStyle name="標準 4 3 5 2 2 5 2" xfId="3727" xr:uid="{00000000-0005-0000-0000-0000820F0000}"/>
    <cellStyle name="標準 4 3 5 2 2 6" xfId="3728" xr:uid="{00000000-0005-0000-0000-0000830F0000}"/>
    <cellStyle name="標準 4 3 5 2 3" xfId="3729" xr:uid="{00000000-0005-0000-0000-0000840F0000}"/>
    <cellStyle name="標準 4 3 5 2 3 2" xfId="3730" xr:uid="{00000000-0005-0000-0000-0000850F0000}"/>
    <cellStyle name="標準 4 3 5 2 3 2 2" xfId="3731" xr:uid="{00000000-0005-0000-0000-0000860F0000}"/>
    <cellStyle name="標準 4 3 5 2 3 2 2 2" xfId="3732" xr:uid="{00000000-0005-0000-0000-0000870F0000}"/>
    <cellStyle name="標準 4 3 5 2 3 2 3" xfId="3733" xr:uid="{00000000-0005-0000-0000-0000880F0000}"/>
    <cellStyle name="標準 4 3 5 2 3 3" xfId="3734" xr:uid="{00000000-0005-0000-0000-0000890F0000}"/>
    <cellStyle name="標準 4 3 5 2 3 3 2" xfId="3735" xr:uid="{00000000-0005-0000-0000-00008A0F0000}"/>
    <cellStyle name="標準 4 3 5 2 3 4" xfId="3736" xr:uid="{00000000-0005-0000-0000-00008B0F0000}"/>
    <cellStyle name="標準 4 3 5 2 4" xfId="3737" xr:uid="{00000000-0005-0000-0000-00008C0F0000}"/>
    <cellStyle name="標準 4 3 5 2 4 2" xfId="3738" xr:uid="{00000000-0005-0000-0000-00008D0F0000}"/>
    <cellStyle name="標準 4 3 5 2 4 2 2" xfId="3739" xr:uid="{00000000-0005-0000-0000-00008E0F0000}"/>
    <cellStyle name="標準 4 3 5 2 4 2 2 2" xfId="3740" xr:uid="{00000000-0005-0000-0000-00008F0F0000}"/>
    <cellStyle name="標準 4 3 5 2 4 2 3" xfId="3741" xr:uid="{00000000-0005-0000-0000-0000900F0000}"/>
    <cellStyle name="標準 4 3 5 2 4 3" xfId="3742" xr:uid="{00000000-0005-0000-0000-0000910F0000}"/>
    <cellStyle name="標準 4 3 5 2 4 3 2" xfId="3743" xr:uid="{00000000-0005-0000-0000-0000920F0000}"/>
    <cellStyle name="標準 4 3 5 2 4 4" xfId="3744" xr:uid="{00000000-0005-0000-0000-0000930F0000}"/>
    <cellStyle name="標準 4 3 5 2 5" xfId="3745" xr:uid="{00000000-0005-0000-0000-0000940F0000}"/>
    <cellStyle name="標準 4 3 5 2 5 2" xfId="3746" xr:uid="{00000000-0005-0000-0000-0000950F0000}"/>
    <cellStyle name="標準 4 3 5 2 5 2 2" xfId="3747" xr:uid="{00000000-0005-0000-0000-0000960F0000}"/>
    <cellStyle name="標準 4 3 5 2 5 3" xfId="3748" xr:uid="{00000000-0005-0000-0000-0000970F0000}"/>
    <cellStyle name="標準 4 3 5 2 6" xfId="3749" xr:uid="{00000000-0005-0000-0000-0000980F0000}"/>
    <cellStyle name="標準 4 3 5 2 6 2" xfId="3750" xr:uid="{00000000-0005-0000-0000-0000990F0000}"/>
    <cellStyle name="標準 4 3 5 3" xfId="3751" xr:uid="{00000000-0005-0000-0000-00009A0F0000}"/>
    <cellStyle name="標準 4 3 5 3 2" xfId="3752" xr:uid="{00000000-0005-0000-0000-00009B0F0000}"/>
    <cellStyle name="標準 4 3 5 3 2 2" xfId="3753" xr:uid="{00000000-0005-0000-0000-00009C0F0000}"/>
    <cellStyle name="標準 4 3 5 3 2 2 2" xfId="3754" xr:uid="{00000000-0005-0000-0000-00009D0F0000}"/>
    <cellStyle name="標準 4 3 5 3 2 2 2 2" xfId="3755" xr:uid="{00000000-0005-0000-0000-00009E0F0000}"/>
    <cellStyle name="標準 4 3 5 3 2 2 2 2 2" xfId="3756" xr:uid="{00000000-0005-0000-0000-00009F0F0000}"/>
    <cellStyle name="標準 4 3 5 3 2 2 2 3" xfId="3757" xr:uid="{00000000-0005-0000-0000-0000A00F0000}"/>
    <cellStyle name="標準 4 3 5 3 2 2 3" xfId="3758" xr:uid="{00000000-0005-0000-0000-0000A10F0000}"/>
    <cellStyle name="標準 4 3 5 3 2 2 3 2" xfId="3759" xr:uid="{00000000-0005-0000-0000-0000A20F0000}"/>
    <cellStyle name="標準 4 3 5 3 2 2 4" xfId="3760" xr:uid="{00000000-0005-0000-0000-0000A30F0000}"/>
    <cellStyle name="標準 4 3 5 3 2 3" xfId="3761" xr:uid="{00000000-0005-0000-0000-0000A40F0000}"/>
    <cellStyle name="標準 4 3 5 3 2 3 2" xfId="3762" xr:uid="{00000000-0005-0000-0000-0000A50F0000}"/>
    <cellStyle name="標準 4 3 5 3 2 3 2 2" xfId="3763" xr:uid="{00000000-0005-0000-0000-0000A60F0000}"/>
    <cellStyle name="標準 4 3 5 3 2 3 2 2 2" xfId="3764" xr:uid="{00000000-0005-0000-0000-0000A70F0000}"/>
    <cellStyle name="標準 4 3 5 3 2 3 2 3" xfId="3765" xr:uid="{00000000-0005-0000-0000-0000A80F0000}"/>
    <cellStyle name="標準 4 3 5 3 2 3 3" xfId="3766" xr:uid="{00000000-0005-0000-0000-0000A90F0000}"/>
    <cellStyle name="標準 4 3 5 3 2 3 3 2" xfId="3767" xr:uid="{00000000-0005-0000-0000-0000AA0F0000}"/>
    <cellStyle name="標準 4 3 5 3 2 3 4" xfId="3768" xr:uid="{00000000-0005-0000-0000-0000AB0F0000}"/>
    <cellStyle name="標準 4 3 5 3 2 4" xfId="3769" xr:uid="{00000000-0005-0000-0000-0000AC0F0000}"/>
    <cellStyle name="標準 4 3 5 3 2 4 2" xfId="3770" xr:uid="{00000000-0005-0000-0000-0000AD0F0000}"/>
    <cellStyle name="標準 4 3 5 3 2 4 2 2" xfId="3771" xr:uid="{00000000-0005-0000-0000-0000AE0F0000}"/>
    <cellStyle name="標準 4 3 5 3 2 4 3" xfId="3772" xr:uid="{00000000-0005-0000-0000-0000AF0F0000}"/>
    <cellStyle name="標準 4 3 5 3 2 5" xfId="3773" xr:uid="{00000000-0005-0000-0000-0000B00F0000}"/>
    <cellStyle name="標準 4 3 5 3 2 5 2" xfId="3774" xr:uid="{00000000-0005-0000-0000-0000B10F0000}"/>
    <cellStyle name="標準 4 3 5 3 2 6" xfId="3775" xr:uid="{00000000-0005-0000-0000-0000B20F0000}"/>
    <cellStyle name="標準 4 3 5 3 3" xfId="3776" xr:uid="{00000000-0005-0000-0000-0000B30F0000}"/>
    <cellStyle name="標準 4 3 5 3 3 2" xfId="3777" xr:uid="{00000000-0005-0000-0000-0000B40F0000}"/>
    <cellStyle name="標準 4 3 5 3 3 2 2" xfId="3778" xr:uid="{00000000-0005-0000-0000-0000B50F0000}"/>
    <cellStyle name="標準 4 3 5 3 3 2 2 2" xfId="3779" xr:uid="{00000000-0005-0000-0000-0000B60F0000}"/>
    <cellStyle name="標準 4 3 5 3 3 2 3" xfId="3780" xr:uid="{00000000-0005-0000-0000-0000B70F0000}"/>
    <cellStyle name="標準 4 3 5 3 3 3" xfId="3781" xr:uid="{00000000-0005-0000-0000-0000B80F0000}"/>
    <cellStyle name="標準 4 3 5 3 3 3 2" xfId="3782" xr:uid="{00000000-0005-0000-0000-0000B90F0000}"/>
    <cellStyle name="標準 4 3 5 3 3 4" xfId="3783" xr:uid="{00000000-0005-0000-0000-0000BA0F0000}"/>
    <cellStyle name="標準 4 3 5 3 4" xfId="3784" xr:uid="{00000000-0005-0000-0000-0000BB0F0000}"/>
    <cellStyle name="標準 4 3 5 3 4 2" xfId="3785" xr:uid="{00000000-0005-0000-0000-0000BC0F0000}"/>
    <cellStyle name="標準 4 3 5 3 4 2 2" xfId="3786" xr:uid="{00000000-0005-0000-0000-0000BD0F0000}"/>
    <cellStyle name="標準 4 3 5 3 4 2 2 2" xfId="3787" xr:uid="{00000000-0005-0000-0000-0000BE0F0000}"/>
    <cellStyle name="標準 4 3 5 3 4 2 3" xfId="3788" xr:uid="{00000000-0005-0000-0000-0000BF0F0000}"/>
    <cellStyle name="標準 4 3 5 3 4 3" xfId="3789" xr:uid="{00000000-0005-0000-0000-0000C00F0000}"/>
    <cellStyle name="標準 4 3 5 3 4 3 2" xfId="3790" xr:uid="{00000000-0005-0000-0000-0000C10F0000}"/>
    <cellStyle name="標準 4 3 5 3 4 4" xfId="3791" xr:uid="{00000000-0005-0000-0000-0000C20F0000}"/>
    <cellStyle name="標準 4 3 5 3 5" xfId="3792" xr:uid="{00000000-0005-0000-0000-0000C30F0000}"/>
    <cellStyle name="標準 4 3 5 3 5 2" xfId="3793" xr:uid="{00000000-0005-0000-0000-0000C40F0000}"/>
    <cellStyle name="標準 4 3 5 3 5 2 2" xfId="3794" xr:uid="{00000000-0005-0000-0000-0000C50F0000}"/>
    <cellStyle name="標準 4 3 5 3 5 3" xfId="3795" xr:uid="{00000000-0005-0000-0000-0000C60F0000}"/>
    <cellStyle name="標準 4 3 5 3 6" xfId="3796" xr:uid="{00000000-0005-0000-0000-0000C70F0000}"/>
    <cellStyle name="標準 4 3 5 3 6 2" xfId="3797" xr:uid="{00000000-0005-0000-0000-0000C80F0000}"/>
    <cellStyle name="標準 4 3 5 4" xfId="3798" xr:uid="{00000000-0005-0000-0000-0000C90F0000}"/>
    <cellStyle name="標準 4 3 5 4 2" xfId="3799" xr:uid="{00000000-0005-0000-0000-0000CA0F0000}"/>
    <cellStyle name="標準 4 3 5 4 2 2" xfId="3800" xr:uid="{00000000-0005-0000-0000-0000CB0F0000}"/>
    <cellStyle name="標準 4 3 5 4 2 2 2" xfId="3801" xr:uid="{00000000-0005-0000-0000-0000CC0F0000}"/>
    <cellStyle name="標準 4 3 5 4 2 2 2 2" xfId="3802" xr:uid="{00000000-0005-0000-0000-0000CD0F0000}"/>
    <cellStyle name="標準 4 3 5 4 2 2 3" xfId="3803" xr:uid="{00000000-0005-0000-0000-0000CE0F0000}"/>
    <cellStyle name="標準 4 3 5 4 2 3" xfId="3804" xr:uid="{00000000-0005-0000-0000-0000CF0F0000}"/>
    <cellStyle name="標準 4 3 5 4 2 3 2" xfId="3805" xr:uid="{00000000-0005-0000-0000-0000D00F0000}"/>
    <cellStyle name="標準 4 3 5 4 2 4" xfId="3806" xr:uid="{00000000-0005-0000-0000-0000D10F0000}"/>
    <cellStyle name="標準 4 3 5 4 3" xfId="3807" xr:uid="{00000000-0005-0000-0000-0000D20F0000}"/>
    <cellStyle name="標準 4 3 5 4 3 2" xfId="3808" xr:uid="{00000000-0005-0000-0000-0000D30F0000}"/>
    <cellStyle name="標準 4 3 5 4 3 2 2" xfId="3809" xr:uid="{00000000-0005-0000-0000-0000D40F0000}"/>
    <cellStyle name="標準 4 3 5 4 3 2 2 2" xfId="3810" xr:uid="{00000000-0005-0000-0000-0000D50F0000}"/>
    <cellStyle name="標準 4 3 5 4 3 2 3" xfId="3811" xr:uid="{00000000-0005-0000-0000-0000D60F0000}"/>
    <cellStyle name="標準 4 3 5 4 3 3" xfId="3812" xr:uid="{00000000-0005-0000-0000-0000D70F0000}"/>
    <cellStyle name="標準 4 3 5 4 3 3 2" xfId="3813" xr:uid="{00000000-0005-0000-0000-0000D80F0000}"/>
    <cellStyle name="標準 4 3 5 4 3 4" xfId="3814" xr:uid="{00000000-0005-0000-0000-0000D90F0000}"/>
    <cellStyle name="標準 4 3 5 4 4" xfId="3815" xr:uid="{00000000-0005-0000-0000-0000DA0F0000}"/>
    <cellStyle name="標準 4 3 5 4 4 2" xfId="3816" xr:uid="{00000000-0005-0000-0000-0000DB0F0000}"/>
    <cellStyle name="標準 4 3 5 4 4 2 2" xfId="3817" xr:uid="{00000000-0005-0000-0000-0000DC0F0000}"/>
    <cellStyle name="標準 4 3 5 4 4 3" xfId="3818" xr:uid="{00000000-0005-0000-0000-0000DD0F0000}"/>
    <cellStyle name="標準 4 3 5 4 5" xfId="3819" xr:uid="{00000000-0005-0000-0000-0000DE0F0000}"/>
    <cellStyle name="標準 4 3 5 4 5 2" xfId="3820" xr:uid="{00000000-0005-0000-0000-0000DF0F0000}"/>
    <cellStyle name="標準 4 3 5 4 6" xfId="3821" xr:uid="{00000000-0005-0000-0000-0000E00F0000}"/>
    <cellStyle name="標準 4 3 5 5" xfId="3822" xr:uid="{00000000-0005-0000-0000-0000E10F0000}"/>
    <cellStyle name="標準 4 3 5 5 2" xfId="3823" xr:uid="{00000000-0005-0000-0000-0000E20F0000}"/>
    <cellStyle name="標準 4 3 5 5 2 2" xfId="3824" xr:uid="{00000000-0005-0000-0000-0000E30F0000}"/>
    <cellStyle name="標準 4 3 5 5 2 2 2" xfId="3825" xr:uid="{00000000-0005-0000-0000-0000E40F0000}"/>
    <cellStyle name="標準 4 3 5 5 2 3" xfId="3826" xr:uid="{00000000-0005-0000-0000-0000E50F0000}"/>
    <cellStyle name="標準 4 3 5 5 3" xfId="3827" xr:uid="{00000000-0005-0000-0000-0000E60F0000}"/>
    <cellStyle name="標準 4 3 5 5 3 2" xfId="3828" xr:uid="{00000000-0005-0000-0000-0000E70F0000}"/>
    <cellStyle name="標準 4 3 5 5 4" xfId="3829" xr:uid="{00000000-0005-0000-0000-0000E80F0000}"/>
    <cellStyle name="標準 4 3 5 6" xfId="3830" xr:uid="{00000000-0005-0000-0000-0000E90F0000}"/>
    <cellStyle name="標準 4 3 5 6 2" xfId="3831" xr:uid="{00000000-0005-0000-0000-0000EA0F0000}"/>
    <cellStyle name="標準 4 3 5 6 2 2" xfId="3832" xr:uid="{00000000-0005-0000-0000-0000EB0F0000}"/>
    <cellStyle name="標準 4 3 5 6 2 2 2" xfId="3833" xr:uid="{00000000-0005-0000-0000-0000EC0F0000}"/>
    <cellStyle name="標準 4 3 5 6 2 3" xfId="3834" xr:uid="{00000000-0005-0000-0000-0000ED0F0000}"/>
    <cellStyle name="標準 4 3 5 6 3" xfId="3835" xr:uid="{00000000-0005-0000-0000-0000EE0F0000}"/>
    <cellStyle name="標準 4 3 5 6 3 2" xfId="3836" xr:uid="{00000000-0005-0000-0000-0000EF0F0000}"/>
    <cellStyle name="標準 4 3 5 6 4" xfId="3837" xr:uid="{00000000-0005-0000-0000-0000F00F0000}"/>
    <cellStyle name="標準 4 3 5 7" xfId="3838" xr:uid="{00000000-0005-0000-0000-0000F10F0000}"/>
    <cellStyle name="標準 4 3 5 7 2" xfId="3839" xr:uid="{00000000-0005-0000-0000-0000F20F0000}"/>
    <cellStyle name="標準 4 3 5 7 2 2" xfId="3840" xr:uid="{00000000-0005-0000-0000-0000F30F0000}"/>
    <cellStyle name="標準 4 3 5 7 3" xfId="3841" xr:uid="{00000000-0005-0000-0000-0000F40F0000}"/>
    <cellStyle name="標準 4 3 5 8" xfId="3842" xr:uid="{00000000-0005-0000-0000-0000F50F0000}"/>
    <cellStyle name="標準 4 3 5 8 2" xfId="3843" xr:uid="{00000000-0005-0000-0000-0000F60F0000}"/>
    <cellStyle name="標準 4 3 6" xfId="3844" xr:uid="{00000000-0005-0000-0000-0000F70F0000}"/>
    <cellStyle name="標準 4 3 6 2" xfId="3845" xr:uid="{00000000-0005-0000-0000-0000F80F0000}"/>
    <cellStyle name="標準 4 3 6 2 2" xfId="3846" xr:uid="{00000000-0005-0000-0000-0000F90F0000}"/>
    <cellStyle name="標準 4 3 6 2 2 2" xfId="3847" xr:uid="{00000000-0005-0000-0000-0000FA0F0000}"/>
    <cellStyle name="標準 4 3 6 2 2 2 2" xfId="3848" xr:uid="{00000000-0005-0000-0000-0000FB0F0000}"/>
    <cellStyle name="標準 4 3 6 2 2 2 2 2" xfId="3849" xr:uid="{00000000-0005-0000-0000-0000FC0F0000}"/>
    <cellStyle name="標準 4 3 6 2 2 2 3" xfId="3850" xr:uid="{00000000-0005-0000-0000-0000FD0F0000}"/>
    <cellStyle name="標準 4 3 6 2 2 3" xfId="3851" xr:uid="{00000000-0005-0000-0000-0000FE0F0000}"/>
    <cellStyle name="標準 4 3 6 2 2 3 2" xfId="3852" xr:uid="{00000000-0005-0000-0000-0000FF0F0000}"/>
    <cellStyle name="標準 4 3 6 2 2 4" xfId="3853" xr:uid="{00000000-0005-0000-0000-000000100000}"/>
    <cellStyle name="標準 4 3 6 2 3" xfId="3854" xr:uid="{00000000-0005-0000-0000-000001100000}"/>
    <cellStyle name="標準 4 3 6 2 3 2" xfId="3855" xr:uid="{00000000-0005-0000-0000-000002100000}"/>
    <cellStyle name="標準 4 3 6 2 3 2 2" xfId="3856" xr:uid="{00000000-0005-0000-0000-000003100000}"/>
    <cellStyle name="標準 4 3 6 2 3 2 2 2" xfId="3857" xr:uid="{00000000-0005-0000-0000-000004100000}"/>
    <cellStyle name="標準 4 3 6 2 3 2 3" xfId="3858" xr:uid="{00000000-0005-0000-0000-000005100000}"/>
    <cellStyle name="標準 4 3 6 2 3 3" xfId="3859" xr:uid="{00000000-0005-0000-0000-000006100000}"/>
    <cellStyle name="標準 4 3 6 2 3 3 2" xfId="3860" xr:uid="{00000000-0005-0000-0000-000007100000}"/>
    <cellStyle name="標準 4 3 6 2 3 4" xfId="3861" xr:uid="{00000000-0005-0000-0000-000008100000}"/>
    <cellStyle name="標準 4 3 6 2 4" xfId="3862" xr:uid="{00000000-0005-0000-0000-000009100000}"/>
    <cellStyle name="標準 4 3 6 2 4 2" xfId="3863" xr:uid="{00000000-0005-0000-0000-00000A100000}"/>
    <cellStyle name="標準 4 3 6 2 4 2 2" xfId="3864" xr:uid="{00000000-0005-0000-0000-00000B100000}"/>
    <cellStyle name="標準 4 3 6 2 4 3" xfId="3865" xr:uid="{00000000-0005-0000-0000-00000C100000}"/>
    <cellStyle name="標準 4 3 6 2 5" xfId="3866" xr:uid="{00000000-0005-0000-0000-00000D100000}"/>
    <cellStyle name="標準 4 3 6 2 5 2" xfId="3867" xr:uid="{00000000-0005-0000-0000-00000E100000}"/>
    <cellStyle name="標準 4 3 6 2 6" xfId="3868" xr:uid="{00000000-0005-0000-0000-00000F100000}"/>
    <cellStyle name="標準 4 3 6 3" xfId="3869" xr:uid="{00000000-0005-0000-0000-000010100000}"/>
    <cellStyle name="標準 4 3 6 3 2" xfId="3870" xr:uid="{00000000-0005-0000-0000-000011100000}"/>
    <cellStyle name="標準 4 3 6 3 2 2" xfId="3871" xr:uid="{00000000-0005-0000-0000-000012100000}"/>
    <cellStyle name="標準 4 3 6 3 2 2 2" xfId="3872" xr:uid="{00000000-0005-0000-0000-000013100000}"/>
    <cellStyle name="標準 4 3 6 3 2 3" xfId="3873" xr:uid="{00000000-0005-0000-0000-000014100000}"/>
    <cellStyle name="標準 4 3 6 3 3" xfId="3874" xr:uid="{00000000-0005-0000-0000-000015100000}"/>
    <cellStyle name="標準 4 3 6 3 3 2" xfId="3875" xr:uid="{00000000-0005-0000-0000-000016100000}"/>
    <cellStyle name="標準 4 3 6 3 4" xfId="3876" xr:uid="{00000000-0005-0000-0000-000017100000}"/>
    <cellStyle name="標準 4 3 6 4" xfId="3877" xr:uid="{00000000-0005-0000-0000-000018100000}"/>
    <cellStyle name="標準 4 3 6 4 2" xfId="3878" xr:uid="{00000000-0005-0000-0000-000019100000}"/>
    <cellStyle name="標準 4 3 6 4 2 2" xfId="3879" xr:uid="{00000000-0005-0000-0000-00001A100000}"/>
    <cellStyle name="標準 4 3 6 4 2 2 2" xfId="3880" xr:uid="{00000000-0005-0000-0000-00001B100000}"/>
    <cellStyle name="標準 4 3 6 4 2 3" xfId="3881" xr:uid="{00000000-0005-0000-0000-00001C100000}"/>
    <cellStyle name="標準 4 3 6 4 3" xfId="3882" xr:uid="{00000000-0005-0000-0000-00001D100000}"/>
    <cellStyle name="標準 4 3 6 4 3 2" xfId="3883" xr:uid="{00000000-0005-0000-0000-00001E100000}"/>
    <cellStyle name="標準 4 3 6 4 4" xfId="3884" xr:uid="{00000000-0005-0000-0000-00001F100000}"/>
    <cellStyle name="標準 4 3 6 5" xfId="3885" xr:uid="{00000000-0005-0000-0000-000020100000}"/>
    <cellStyle name="標準 4 3 6 5 2" xfId="3886" xr:uid="{00000000-0005-0000-0000-000021100000}"/>
    <cellStyle name="標準 4 3 6 5 2 2" xfId="3887" xr:uid="{00000000-0005-0000-0000-000022100000}"/>
    <cellStyle name="標準 4 3 6 5 3" xfId="3888" xr:uid="{00000000-0005-0000-0000-000023100000}"/>
    <cellStyle name="標準 4 3 6 6" xfId="3889" xr:uid="{00000000-0005-0000-0000-000024100000}"/>
    <cellStyle name="標準 4 3 6 6 2" xfId="3890" xr:uid="{00000000-0005-0000-0000-000025100000}"/>
    <cellStyle name="標準 4 3 7" xfId="3891" xr:uid="{00000000-0005-0000-0000-000026100000}"/>
    <cellStyle name="標準 4 3 7 2" xfId="3892" xr:uid="{00000000-0005-0000-0000-000027100000}"/>
    <cellStyle name="標準 4 3 7 2 2" xfId="3893" xr:uid="{00000000-0005-0000-0000-000028100000}"/>
    <cellStyle name="標準 4 3 7 2 2 2" xfId="3894" xr:uid="{00000000-0005-0000-0000-000029100000}"/>
    <cellStyle name="標準 4 3 7 2 2 2 2" xfId="3895" xr:uid="{00000000-0005-0000-0000-00002A100000}"/>
    <cellStyle name="標準 4 3 7 2 2 2 2 2" xfId="3896" xr:uid="{00000000-0005-0000-0000-00002B100000}"/>
    <cellStyle name="標準 4 3 7 2 2 2 3" xfId="3897" xr:uid="{00000000-0005-0000-0000-00002C100000}"/>
    <cellStyle name="標準 4 3 7 2 2 3" xfId="3898" xr:uid="{00000000-0005-0000-0000-00002D100000}"/>
    <cellStyle name="標準 4 3 7 2 2 3 2" xfId="3899" xr:uid="{00000000-0005-0000-0000-00002E100000}"/>
    <cellStyle name="標準 4 3 7 2 2 4" xfId="3900" xr:uid="{00000000-0005-0000-0000-00002F100000}"/>
    <cellStyle name="標準 4 3 7 2 3" xfId="3901" xr:uid="{00000000-0005-0000-0000-000030100000}"/>
    <cellStyle name="標準 4 3 7 2 3 2" xfId="3902" xr:uid="{00000000-0005-0000-0000-000031100000}"/>
    <cellStyle name="標準 4 3 7 2 3 2 2" xfId="3903" xr:uid="{00000000-0005-0000-0000-000032100000}"/>
    <cellStyle name="標準 4 3 7 2 3 2 2 2" xfId="3904" xr:uid="{00000000-0005-0000-0000-000033100000}"/>
    <cellStyle name="標準 4 3 7 2 3 2 3" xfId="3905" xr:uid="{00000000-0005-0000-0000-000034100000}"/>
    <cellStyle name="標準 4 3 7 2 3 3" xfId="3906" xr:uid="{00000000-0005-0000-0000-000035100000}"/>
    <cellStyle name="標準 4 3 7 2 3 3 2" xfId="3907" xr:uid="{00000000-0005-0000-0000-000036100000}"/>
    <cellStyle name="標準 4 3 7 2 3 4" xfId="3908" xr:uid="{00000000-0005-0000-0000-000037100000}"/>
    <cellStyle name="標準 4 3 7 2 4" xfId="3909" xr:uid="{00000000-0005-0000-0000-000038100000}"/>
    <cellStyle name="標準 4 3 7 2 4 2" xfId="3910" xr:uid="{00000000-0005-0000-0000-000039100000}"/>
    <cellStyle name="標準 4 3 7 2 4 2 2" xfId="3911" xr:uid="{00000000-0005-0000-0000-00003A100000}"/>
    <cellStyle name="標準 4 3 7 2 4 3" xfId="3912" xr:uid="{00000000-0005-0000-0000-00003B100000}"/>
    <cellStyle name="標準 4 3 7 2 5" xfId="3913" xr:uid="{00000000-0005-0000-0000-00003C100000}"/>
    <cellStyle name="標準 4 3 7 2 5 2" xfId="3914" xr:uid="{00000000-0005-0000-0000-00003D100000}"/>
    <cellStyle name="標準 4 3 7 2 6" xfId="3915" xr:uid="{00000000-0005-0000-0000-00003E100000}"/>
    <cellStyle name="標準 4 3 7 3" xfId="3916" xr:uid="{00000000-0005-0000-0000-00003F100000}"/>
    <cellStyle name="標準 4 3 7 3 2" xfId="3917" xr:uid="{00000000-0005-0000-0000-000040100000}"/>
    <cellStyle name="標準 4 3 7 3 2 2" xfId="3918" xr:uid="{00000000-0005-0000-0000-000041100000}"/>
    <cellStyle name="標準 4 3 7 3 2 2 2" xfId="3919" xr:uid="{00000000-0005-0000-0000-000042100000}"/>
    <cellStyle name="標準 4 3 7 3 2 3" xfId="3920" xr:uid="{00000000-0005-0000-0000-000043100000}"/>
    <cellStyle name="標準 4 3 7 3 3" xfId="3921" xr:uid="{00000000-0005-0000-0000-000044100000}"/>
    <cellStyle name="標準 4 3 7 3 3 2" xfId="3922" xr:uid="{00000000-0005-0000-0000-000045100000}"/>
    <cellStyle name="標準 4 3 7 3 4" xfId="3923" xr:uid="{00000000-0005-0000-0000-000046100000}"/>
    <cellStyle name="標準 4 3 7 4" xfId="3924" xr:uid="{00000000-0005-0000-0000-000047100000}"/>
    <cellStyle name="標準 4 3 7 4 2" xfId="3925" xr:uid="{00000000-0005-0000-0000-000048100000}"/>
    <cellStyle name="標準 4 3 7 4 2 2" xfId="3926" xr:uid="{00000000-0005-0000-0000-000049100000}"/>
    <cellStyle name="標準 4 3 7 4 2 2 2" xfId="3927" xr:uid="{00000000-0005-0000-0000-00004A100000}"/>
    <cellStyle name="標準 4 3 7 4 2 3" xfId="3928" xr:uid="{00000000-0005-0000-0000-00004B100000}"/>
    <cellStyle name="標準 4 3 7 4 3" xfId="3929" xr:uid="{00000000-0005-0000-0000-00004C100000}"/>
    <cellStyle name="標準 4 3 7 4 3 2" xfId="3930" xr:uid="{00000000-0005-0000-0000-00004D100000}"/>
    <cellStyle name="標準 4 3 7 4 4" xfId="3931" xr:uid="{00000000-0005-0000-0000-00004E100000}"/>
    <cellStyle name="標準 4 3 7 5" xfId="3932" xr:uid="{00000000-0005-0000-0000-00004F100000}"/>
    <cellStyle name="標準 4 3 7 5 2" xfId="3933" xr:uid="{00000000-0005-0000-0000-000050100000}"/>
    <cellStyle name="標準 4 3 7 5 2 2" xfId="3934" xr:uid="{00000000-0005-0000-0000-000051100000}"/>
    <cellStyle name="標準 4 3 7 5 3" xfId="3935" xr:uid="{00000000-0005-0000-0000-000052100000}"/>
    <cellStyle name="標準 4 3 7 6" xfId="3936" xr:uid="{00000000-0005-0000-0000-000053100000}"/>
    <cellStyle name="標準 4 3 7 6 2" xfId="3937" xr:uid="{00000000-0005-0000-0000-000054100000}"/>
    <cellStyle name="標準 4 3 8" xfId="3938" xr:uid="{00000000-0005-0000-0000-000055100000}"/>
    <cellStyle name="標準 4 3 8 2" xfId="3939" xr:uid="{00000000-0005-0000-0000-000056100000}"/>
    <cellStyle name="標準 4 3 8 2 2" xfId="3940" xr:uid="{00000000-0005-0000-0000-000057100000}"/>
    <cellStyle name="標準 4 3 8 2 2 2" xfId="3941" xr:uid="{00000000-0005-0000-0000-000058100000}"/>
    <cellStyle name="標準 4 3 8 2 2 2 2" xfId="3942" xr:uid="{00000000-0005-0000-0000-000059100000}"/>
    <cellStyle name="標準 4 3 8 2 2 3" xfId="3943" xr:uid="{00000000-0005-0000-0000-00005A100000}"/>
    <cellStyle name="標準 4 3 8 2 3" xfId="3944" xr:uid="{00000000-0005-0000-0000-00005B100000}"/>
    <cellStyle name="標準 4 3 8 2 3 2" xfId="3945" xr:uid="{00000000-0005-0000-0000-00005C100000}"/>
    <cellStyle name="標準 4 3 8 2 4" xfId="3946" xr:uid="{00000000-0005-0000-0000-00005D100000}"/>
    <cellStyle name="標準 4 3 8 3" xfId="3947" xr:uid="{00000000-0005-0000-0000-00005E100000}"/>
    <cellStyle name="標準 4 3 8 3 2" xfId="3948" xr:uid="{00000000-0005-0000-0000-00005F100000}"/>
    <cellStyle name="標準 4 3 8 3 2 2" xfId="3949" xr:uid="{00000000-0005-0000-0000-000060100000}"/>
    <cellStyle name="標準 4 3 8 3 2 2 2" xfId="3950" xr:uid="{00000000-0005-0000-0000-000061100000}"/>
    <cellStyle name="標準 4 3 8 3 2 3" xfId="3951" xr:uid="{00000000-0005-0000-0000-000062100000}"/>
    <cellStyle name="標準 4 3 8 3 3" xfId="3952" xr:uid="{00000000-0005-0000-0000-000063100000}"/>
    <cellStyle name="標準 4 3 8 3 3 2" xfId="3953" xr:uid="{00000000-0005-0000-0000-000064100000}"/>
    <cellStyle name="標準 4 3 8 3 4" xfId="3954" xr:uid="{00000000-0005-0000-0000-000065100000}"/>
    <cellStyle name="標準 4 3 8 4" xfId="3955" xr:uid="{00000000-0005-0000-0000-000066100000}"/>
    <cellStyle name="標準 4 3 8 4 2" xfId="3956" xr:uid="{00000000-0005-0000-0000-000067100000}"/>
    <cellStyle name="標準 4 3 8 4 2 2" xfId="3957" xr:uid="{00000000-0005-0000-0000-000068100000}"/>
    <cellStyle name="標準 4 3 8 4 3" xfId="3958" xr:uid="{00000000-0005-0000-0000-000069100000}"/>
    <cellStyle name="標準 4 3 8 5" xfId="3959" xr:uid="{00000000-0005-0000-0000-00006A100000}"/>
    <cellStyle name="標準 4 3 8 5 2" xfId="3960" xr:uid="{00000000-0005-0000-0000-00006B100000}"/>
    <cellStyle name="標準 4 3 8 6" xfId="3961" xr:uid="{00000000-0005-0000-0000-00006C100000}"/>
    <cellStyle name="標準 4 3 9" xfId="3962" xr:uid="{00000000-0005-0000-0000-00006D100000}"/>
    <cellStyle name="標準 4 3 9 2" xfId="3963" xr:uid="{00000000-0005-0000-0000-00006E100000}"/>
    <cellStyle name="標準 4 3 9 2 2" xfId="3964" xr:uid="{00000000-0005-0000-0000-00006F100000}"/>
    <cellStyle name="標準 4 3 9 2 2 2" xfId="3965" xr:uid="{00000000-0005-0000-0000-000070100000}"/>
    <cellStyle name="標準 4 3 9 2 3" xfId="3966" xr:uid="{00000000-0005-0000-0000-000071100000}"/>
    <cellStyle name="標準 4 3 9 3" xfId="3967" xr:uid="{00000000-0005-0000-0000-000072100000}"/>
    <cellStyle name="標準 4 3 9 3 2" xfId="3968" xr:uid="{00000000-0005-0000-0000-000073100000}"/>
    <cellStyle name="標準 4 3 9 4" xfId="3969" xr:uid="{00000000-0005-0000-0000-000074100000}"/>
    <cellStyle name="標準 4 4" xfId="3970" xr:uid="{00000000-0005-0000-0000-000075100000}"/>
    <cellStyle name="標準 4 4 10" xfId="3971" xr:uid="{00000000-0005-0000-0000-000076100000}"/>
    <cellStyle name="標準 4 4 10 2" xfId="3972" xr:uid="{00000000-0005-0000-0000-000077100000}"/>
    <cellStyle name="標準 4 4 11" xfId="5286" xr:uid="{00000000-0005-0000-0000-000078100000}"/>
    <cellStyle name="標準 4 4 2" xfId="3973" xr:uid="{00000000-0005-0000-0000-000079100000}"/>
    <cellStyle name="標準 4 4 2 2" xfId="3974" xr:uid="{00000000-0005-0000-0000-00007A100000}"/>
    <cellStyle name="標準 4 4 2 2 2" xfId="3975" xr:uid="{00000000-0005-0000-0000-00007B100000}"/>
    <cellStyle name="標準 4 4 2 2 2 2" xfId="3976" xr:uid="{00000000-0005-0000-0000-00007C100000}"/>
    <cellStyle name="標準 4 4 2 2 2 2 2" xfId="3977" xr:uid="{00000000-0005-0000-0000-00007D100000}"/>
    <cellStyle name="標準 4 4 2 2 2 2 2 2" xfId="3978" xr:uid="{00000000-0005-0000-0000-00007E100000}"/>
    <cellStyle name="標準 4 4 2 2 2 2 2 2 2" xfId="3979" xr:uid="{00000000-0005-0000-0000-00007F100000}"/>
    <cellStyle name="標準 4 4 2 2 2 2 2 3" xfId="3980" xr:uid="{00000000-0005-0000-0000-000080100000}"/>
    <cellStyle name="標準 4 4 2 2 2 2 3" xfId="3981" xr:uid="{00000000-0005-0000-0000-000081100000}"/>
    <cellStyle name="標準 4 4 2 2 2 2 3 2" xfId="3982" xr:uid="{00000000-0005-0000-0000-000082100000}"/>
    <cellStyle name="標準 4 4 2 2 2 2 4" xfId="3983" xr:uid="{00000000-0005-0000-0000-000083100000}"/>
    <cellStyle name="標準 4 4 2 2 2 3" xfId="3984" xr:uid="{00000000-0005-0000-0000-000084100000}"/>
    <cellStyle name="標準 4 4 2 2 2 3 2" xfId="3985" xr:uid="{00000000-0005-0000-0000-000085100000}"/>
    <cellStyle name="標準 4 4 2 2 2 3 2 2" xfId="3986" xr:uid="{00000000-0005-0000-0000-000086100000}"/>
    <cellStyle name="標準 4 4 2 2 2 3 2 2 2" xfId="3987" xr:uid="{00000000-0005-0000-0000-000087100000}"/>
    <cellStyle name="標準 4 4 2 2 2 3 2 3" xfId="3988" xr:uid="{00000000-0005-0000-0000-000088100000}"/>
    <cellStyle name="標準 4 4 2 2 2 3 3" xfId="3989" xr:uid="{00000000-0005-0000-0000-000089100000}"/>
    <cellStyle name="標準 4 4 2 2 2 3 3 2" xfId="3990" xr:uid="{00000000-0005-0000-0000-00008A100000}"/>
    <cellStyle name="標準 4 4 2 2 2 3 4" xfId="3991" xr:uid="{00000000-0005-0000-0000-00008B100000}"/>
    <cellStyle name="標準 4 4 2 2 2 4" xfId="3992" xr:uid="{00000000-0005-0000-0000-00008C100000}"/>
    <cellStyle name="標準 4 4 2 2 2 4 2" xfId="3993" xr:uid="{00000000-0005-0000-0000-00008D100000}"/>
    <cellStyle name="標準 4 4 2 2 2 4 2 2" xfId="3994" xr:uid="{00000000-0005-0000-0000-00008E100000}"/>
    <cellStyle name="標準 4 4 2 2 2 4 3" xfId="3995" xr:uid="{00000000-0005-0000-0000-00008F100000}"/>
    <cellStyle name="標準 4 4 2 2 2 5" xfId="3996" xr:uid="{00000000-0005-0000-0000-000090100000}"/>
    <cellStyle name="標準 4 4 2 2 2 5 2" xfId="3997" xr:uid="{00000000-0005-0000-0000-000091100000}"/>
    <cellStyle name="標準 4 4 2 2 2 6" xfId="3998" xr:uid="{00000000-0005-0000-0000-000092100000}"/>
    <cellStyle name="標準 4 4 2 2 3" xfId="3999" xr:uid="{00000000-0005-0000-0000-000093100000}"/>
    <cellStyle name="標準 4 4 2 2 3 2" xfId="4000" xr:uid="{00000000-0005-0000-0000-000094100000}"/>
    <cellStyle name="標準 4 4 2 2 3 2 2" xfId="4001" xr:uid="{00000000-0005-0000-0000-000095100000}"/>
    <cellStyle name="標準 4 4 2 2 3 2 2 2" xfId="4002" xr:uid="{00000000-0005-0000-0000-000096100000}"/>
    <cellStyle name="標準 4 4 2 2 3 2 3" xfId="4003" xr:uid="{00000000-0005-0000-0000-000097100000}"/>
    <cellStyle name="標準 4 4 2 2 3 3" xfId="4004" xr:uid="{00000000-0005-0000-0000-000098100000}"/>
    <cellStyle name="標準 4 4 2 2 3 3 2" xfId="4005" xr:uid="{00000000-0005-0000-0000-000099100000}"/>
    <cellStyle name="標準 4 4 2 2 3 4" xfId="4006" xr:uid="{00000000-0005-0000-0000-00009A100000}"/>
    <cellStyle name="標準 4 4 2 2 4" xfId="4007" xr:uid="{00000000-0005-0000-0000-00009B100000}"/>
    <cellStyle name="標準 4 4 2 2 4 2" xfId="4008" xr:uid="{00000000-0005-0000-0000-00009C100000}"/>
    <cellStyle name="標準 4 4 2 2 4 2 2" xfId="4009" xr:uid="{00000000-0005-0000-0000-00009D100000}"/>
    <cellStyle name="標準 4 4 2 2 4 2 2 2" xfId="4010" xr:uid="{00000000-0005-0000-0000-00009E100000}"/>
    <cellStyle name="標準 4 4 2 2 4 2 3" xfId="4011" xr:uid="{00000000-0005-0000-0000-00009F100000}"/>
    <cellStyle name="標準 4 4 2 2 4 3" xfId="4012" xr:uid="{00000000-0005-0000-0000-0000A0100000}"/>
    <cellStyle name="標準 4 4 2 2 4 3 2" xfId="4013" xr:uid="{00000000-0005-0000-0000-0000A1100000}"/>
    <cellStyle name="標準 4 4 2 2 4 4" xfId="4014" xr:uid="{00000000-0005-0000-0000-0000A2100000}"/>
    <cellStyle name="標準 4 4 2 2 5" xfId="4015" xr:uid="{00000000-0005-0000-0000-0000A3100000}"/>
    <cellStyle name="標準 4 4 2 2 5 2" xfId="4016" xr:uid="{00000000-0005-0000-0000-0000A4100000}"/>
    <cellStyle name="標準 4 4 2 2 5 2 2" xfId="4017" xr:uid="{00000000-0005-0000-0000-0000A5100000}"/>
    <cellStyle name="標準 4 4 2 2 5 3" xfId="4018" xr:uid="{00000000-0005-0000-0000-0000A6100000}"/>
    <cellStyle name="標準 4 4 2 2 6" xfId="4019" xr:uid="{00000000-0005-0000-0000-0000A7100000}"/>
    <cellStyle name="標準 4 4 2 2 6 2" xfId="4020" xr:uid="{00000000-0005-0000-0000-0000A8100000}"/>
    <cellStyle name="標準 4 4 2 3" xfId="4021" xr:uid="{00000000-0005-0000-0000-0000A9100000}"/>
    <cellStyle name="標準 4 4 2 3 2" xfId="4022" xr:uid="{00000000-0005-0000-0000-0000AA100000}"/>
    <cellStyle name="標準 4 4 2 3 2 2" xfId="4023" xr:uid="{00000000-0005-0000-0000-0000AB100000}"/>
    <cellStyle name="標準 4 4 2 3 2 2 2" xfId="4024" xr:uid="{00000000-0005-0000-0000-0000AC100000}"/>
    <cellStyle name="標準 4 4 2 3 2 2 2 2" xfId="4025" xr:uid="{00000000-0005-0000-0000-0000AD100000}"/>
    <cellStyle name="標準 4 4 2 3 2 2 2 2 2" xfId="4026" xr:uid="{00000000-0005-0000-0000-0000AE100000}"/>
    <cellStyle name="標準 4 4 2 3 2 2 2 3" xfId="4027" xr:uid="{00000000-0005-0000-0000-0000AF100000}"/>
    <cellStyle name="標準 4 4 2 3 2 2 3" xfId="4028" xr:uid="{00000000-0005-0000-0000-0000B0100000}"/>
    <cellStyle name="標準 4 4 2 3 2 2 3 2" xfId="4029" xr:uid="{00000000-0005-0000-0000-0000B1100000}"/>
    <cellStyle name="標準 4 4 2 3 2 2 4" xfId="4030" xr:uid="{00000000-0005-0000-0000-0000B2100000}"/>
    <cellStyle name="標準 4 4 2 3 2 3" xfId="4031" xr:uid="{00000000-0005-0000-0000-0000B3100000}"/>
    <cellStyle name="標準 4 4 2 3 2 3 2" xfId="4032" xr:uid="{00000000-0005-0000-0000-0000B4100000}"/>
    <cellStyle name="標準 4 4 2 3 2 3 2 2" xfId="4033" xr:uid="{00000000-0005-0000-0000-0000B5100000}"/>
    <cellStyle name="標準 4 4 2 3 2 3 2 2 2" xfId="4034" xr:uid="{00000000-0005-0000-0000-0000B6100000}"/>
    <cellStyle name="標準 4 4 2 3 2 3 2 3" xfId="4035" xr:uid="{00000000-0005-0000-0000-0000B7100000}"/>
    <cellStyle name="標準 4 4 2 3 2 3 3" xfId="4036" xr:uid="{00000000-0005-0000-0000-0000B8100000}"/>
    <cellStyle name="標準 4 4 2 3 2 3 3 2" xfId="4037" xr:uid="{00000000-0005-0000-0000-0000B9100000}"/>
    <cellStyle name="標準 4 4 2 3 2 3 4" xfId="4038" xr:uid="{00000000-0005-0000-0000-0000BA100000}"/>
    <cellStyle name="標準 4 4 2 3 2 4" xfId="4039" xr:uid="{00000000-0005-0000-0000-0000BB100000}"/>
    <cellStyle name="標準 4 4 2 3 2 4 2" xfId="4040" xr:uid="{00000000-0005-0000-0000-0000BC100000}"/>
    <cellStyle name="標準 4 4 2 3 2 4 2 2" xfId="4041" xr:uid="{00000000-0005-0000-0000-0000BD100000}"/>
    <cellStyle name="標準 4 4 2 3 2 4 3" xfId="4042" xr:uid="{00000000-0005-0000-0000-0000BE100000}"/>
    <cellStyle name="標準 4 4 2 3 2 5" xfId="4043" xr:uid="{00000000-0005-0000-0000-0000BF100000}"/>
    <cellStyle name="標準 4 4 2 3 2 5 2" xfId="4044" xr:uid="{00000000-0005-0000-0000-0000C0100000}"/>
    <cellStyle name="標準 4 4 2 3 2 6" xfId="4045" xr:uid="{00000000-0005-0000-0000-0000C1100000}"/>
    <cellStyle name="標準 4 4 2 3 3" xfId="4046" xr:uid="{00000000-0005-0000-0000-0000C2100000}"/>
    <cellStyle name="標準 4 4 2 3 3 2" xfId="4047" xr:uid="{00000000-0005-0000-0000-0000C3100000}"/>
    <cellStyle name="標準 4 4 2 3 3 2 2" xfId="4048" xr:uid="{00000000-0005-0000-0000-0000C4100000}"/>
    <cellStyle name="標準 4 4 2 3 3 2 2 2" xfId="4049" xr:uid="{00000000-0005-0000-0000-0000C5100000}"/>
    <cellStyle name="標準 4 4 2 3 3 2 3" xfId="4050" xr:uid="{00000000-0005-0000-0000-0000C6100000}"/>
    <cellStyle name="標準 4 4 2 3 3 3" xfId="4051" xr:uid="{00000000-0005-0000-0000-0000C7100000}"/>
    <cellStyle name="標準 4 4 2 3 3 3 2" xfId="4052" xr:uid="{00000000-0005-0000-0000-0000C8100000}"/>
    <cellStyle name="標準 4 4 2 3 3 4" xfId="4053" xr:uid="{00000000-0005-0000-0000-0000C9100000}"/>
    <cellStyle name="標準 4 4 2 3 4" xfId="4054" xr:uid="{00000000-0005-0000-0000-0000CA100000}"/>
    <cellStyle name="標準 4 4 2 3 4 2" xfId="4055" xr:uid="{00000000-0005-0000-0000-0000CB100000}"/>
    <cellStyle name="標準 4 4 2 3 4 2 2" xfId="4056" xr:uid="{00000000-0005-0000-0000-0000CC100000}"/>
    <cellStyle name="標準 4 4 2 3 4 2 2 2" xfId="4057" xr:uid="{00000000-0005-0000-0000-0000CD100000}"/>
    <cellStyle name="標準 4 4 2 3 4 2 3" xfId="4058" xr:uid="{00000000-0005-0000-0000-0000CE100000}"/>
    <cellStyle name="標準 4 4 2 3 4 3" xfId="4059" xr:uid="{00000000-0005-0000-0000-0000CF100000}"/>
    <cellStyle name="標準 4 4 2 3 4 3 2" xfId="4060" xr:uid="{00000000-0005-0000-0000-0000D0100000}"/>
    <cellStyle name="標準 4 4 2 3 4 4" xfId="4061" xr:uid="{00000000-0005-0000-0000-0000D1100000}"/>
    <cellStyle name="標準 4 4 2 3 5" xfId="4062" xr:uid="{00000000-0005-0000-0000-0000D2100000}"/>
    <cellStyle name="標準 4 4 2 3 5 2" xfId="4063" xr:uid="{00000000-0005-0000-0000-0000D3100000}"/>
    <cellStyle name="標準 4 4 2 3 5 2 2" xfId="4064" xr:uid="{00000000-0005-0000-0000-0000D4100000}"/>
    <cellStyle name="標準 4 4 2 3 5 3" xfId="4065" xr:uid="{00000000-0005-0000-0000-0000D5100000}"/>
    <cellStyle name="標準 4 4 2 3 6" xfId="4066" xr:uid="{00000000-0005-0000-0000-0000D6100000}"/>
    <cellStyle name="標準 4 4 2 3 6 2" xfId="4067" xr:uid="{00000000-0005-0000-0000-0000D7100000}"/>
    <cellStyle name="標準 4 4 2 4" xfId="4068" xr:uid="{00000000-0005-0000-0000-0000D8100000}"/>
    <cellStyle name="標準 4 4 2 4 2" xfId="4069" xr:uid="{00000000-0005-0000-0000-0000D9100000}"/>
    <cellStyle name="標準 4 4 2 4 2 2" xfId="4070" xr:uid="{00000000-0005-0000-0000-0000DA100000}"/>
    <cellStyle name="標準 4 4 2 4 2 2 2" xfId="4071" xr:uid="{00000000-0005-0000-0000-0000DB100000}"/>
    <cellStyle name="標準 4 4 2 4 2 2 2 2" xfId="4072" xr:uid="{00000000-0005-0000-0000-0000DC100000}"/>
    <cellStyle name="標準 4 4 2 4 2 2 3" xfId="4073" xr:uid="{00000000-0005-0000-0000-0000DD100000}"/>
    <cellStyle name="標準 4 4 2 4 2 3" xfId="4074" xr:uid="{00000000-0005-0000-0000-0000DE100000}"/>
    <cellStyle name="標準 4 4 2 4 2 3 2" xfId="4075" xr:uid="{00000000-0005-0000-0000-0000DF100000}"/>
    <cellStyle name="標準 4 4 2 4 2 4" xfId="4076" xr:uid="{00000000-0005-0000-0000-0000E0100000}"/>
    <cellStyle name="標準 4 4 2 4 3" xfId="4077" xr:uid="{00000000-0005-0000-0000-0000E1100000}"/>
    <cellStyle name="標準 4 4 2 4 3 2" xfId="4078" xr:uid="{00000000-0005-0000-0000-0000E2100000}"/>
    <cellStyle name="標準 4 4 2 4 3 2 2" xfId="4079" xr:uid="{00000000-0005-0000-0000-0000E3100000}"/>
    <cellStyle name="標準 4 4 2 4 3 2 2 2" xfId="4080" xr:uid="{00000000-0005-0000-0000-0000E4100000}"/>
    <cellStyle name="標準 4 4 2 4 3 2 3" xfId="4081" xr:uid="{00000000-0005-0000-0000-0000E5100000}"/>
    <cellStyle name="標準 4 4 2 4 3 3" xfId="4082" xr:uid="{00000000-0005-0000-0000-0000E6100000}"/>
    <cellStyle name="標準 4 4 2 4 3 3 2" xfId="4083" xr:uid="{00000000-0005-0000-0000-0000E7100000}"/>
    <cellStyle name="標準 4 4 2 4 3 4" xfId="4084" xr:uid="{00000000-0005-0000-0000-0000E8100000}"/>
    <cellStyle name="標準 4 4 2 4 4" xfId="4085" xr:uid="{00000000-0005-0000-0000-0000E9100000}"/>
    <cellStyle name="標準 4 4 2 4 4 2" xfId="4086" xr:uid="{00000000-0005-0000-0000-0000EA100000}"/>
    <cellStyle name="標準 4 4 2 4 4 2 2" xfId="4087" xr:uid="{00000000-0005-0000-0000-0000EB100000}"/>
    <cellStyle name="標準 4 4 2 4 4 3" xfId="4088" xr:uid="{00000000-0005-0000-0000-0000EC100000}"/>
    <cellStyle name="標準 4 4 2 4 5" xfId="4089" xr:uid="{00000000-0005-0000-0000-0000ED100000}"/>
    <cellStyle name="標準 4 4 2 4 5 2" xfId="4090" xr:uid="{00000000-0005-0000-0000-0000EE100000}"/>
    <cellStyle name="標準 4 4 2 4 6" xfId="4091" xr:uid="{00000000-0005-0000-0000-0000EF100000}"/>
    <cellStyle name="標準 4 4 2 5" xfId="4092" xr:uid="{00000000-0005-0000-0000-0000F0100000}"/>
    <cellStyle name="標準 4 4 2 5 2" xfId="4093" xr:uid="{00000000-0005-0000-0000-0000F1100000}"/>
    <cellStyle name="標準 4 4 2 5 2 2" xfId="4094" xr:uid="{00000000-0005-0000-0000-0000F2100000}"/>
    <cellStyle name="標準 4 4 2 5 2 2 2" xfId="4095" xr:uid="{00000000-0005-0000-0000-0000F3100000}"/>
    <cellStyle name="標準 4 4 2 5 2 3" xfId="4096" xr:uid="{00000000-0005-0000-0000-0000F4100000}"/>
    <cellStyle name="標準 4 4 2 5 3" xfId="4097" xr:uid="{00000000-0005-0000-0000-0000F5100000}"/>
    <cellStyle name="標準 4 4 2 5 3 2" xfId="4098" xr:uid="{00000000-0005-0000-0000-0000F6100000}"/>
    <cellStyle name="標準 4 4 2 5 4" xfId="4099" xr:uid="{00000000-0005-0000-0000-0000F7100000}"/>
    <cellStyle name="標準 4 4 2 6" xfId="4100" xr:uid="{00000000-0005-0000-0000-0000F8100000}"/>
    <cellStyle name="標準 4 4 2 6 2" xfId="4101" xr:uid="{00000000-0005-0000-0000-0000F9100000}"/>
    <cellStyle name="標準 4 4 2 6 2 2" xfId="4102" xr:uid="{00000000-0005-0000-0000-0000FA100000}"/>
    <cellStyle name="標準 4 4 2 6 2 2 2" xfId="4103" xr:uid="{00000000-0005-0000-0000-0000FB100000}"/>
    <cellStyle name="標準 4 4 2 6 2 3" xfId="4104" xr:uid="{00000000-0005-0000-0000-0000FC100000}"/>
    <cellStyle name="標準 4 4 2 6 3" xfId="4105" xr:uid="{00000000-0005-0000-0000-0000FD100000}"/>
    <cellStyle name="標準 4 4 2 6 3 2" xfId="4106" xr:uid="{00000000-0005-0000-0000-0000FE100000}"/>
    <cellStyle name="標準 4 4 2 6 4" xfId="4107" xr:uid="{00000000-0005-0000-0000-0000FF100000}"/>
    <cellStyle name="標準 4 4 2 7" xfId="4108" xr:uid="{00000000-0005-0000-0000-000000110000}"/>
    <cellStyle name="標準 4 4 2 7 2" xfId="4109" xr:uid="{00000000-0005-0000-0000-000001110000}"/>
    <cellStyle name="標準 4 4 2 7 2 2" xfId="4110" xr:uid="{00000000-0005-0000-0000-000002110000}"/>
    <cellStyle name="標準 4 4 2 7 3" xfId="4111" xr:uid="{00000000-0005-0000-0000-000003110000}"/>
    <cellStyle name="標準 4 4 2 8" xfId="4112" xr:uid="{00000000-0005-0000-0000-000004110000}"/>
    <cellStyle name="標準 4 4 2 8 2" xfId="4113" xr:uid="{00000000-0005-0000-0000-000005110000}"/>
    <cellStyle name="標準 4 4 3" xfId="4114" xr:uid="{00000000-0005-0000-0000-000006110000}"/>
    <cellStyle name="標準 4 4 3 2" xfId="4115" xr:uid="{00000000-0005-0000-0000-000007110000}"/>
    <cellStyle name="標準 4 4 3 2 2" xfId="4116" xr:uid="{00000000-0005-0000-0000-000008110000}"/>
    <cellStyle name="標準 4 4 3 2 2 2" xfId="4117" xr:uid="{00000000-0005-0000-0000-000009110000}"/>
    <cellStyle name="標準 4 4 3 2 2 2 2" xfId="4118" xr:uid="{00000000-0005-0000-0000-00000A110000}"/>
    <cellStyle name="標準 4 4 3 2 2 2 2 2" xfId="4119" xr:uid="{00000000-0005-0000-0000-00000B110000}"/>
    <cellStyle name="標準 4 4 3 2 2 2 2 2 2" xfId="4120" xr:uid="{00000000-0005-0000-0000-00000C110000}"/>
    <cellStyle name="標準 4 4 3 2 2 2 2 3" xfId="4121" xr:uid="{00000000-0005-0000-0000-00000D110000}"/>
    <cellStyle name="標準 4 4 3 2 2 2 3" xfId="4122" xr:uid="{00000000-0005-0000-0000-00000E110000}"/>
    <cellStyle name="標準 4 4 3 2 2 2 3 2" xfId="4123" xr:uid="{00000000-0005-0000-0000-00000F110000}"/>
    <cellStyle name="標準 4 4 3 2 2 2 4" xfId="4124" xr:uid="{00000000-0005-0000-0000-000010110000}"/>
    <cellStyle name="標準 4 4 3 2 2 3" xfId="4125" xr:uid="{00000000-0005-0000-0000-000011110000}"/>
    <cellStyle name="標準 4 4 3 2 2 3 2" xfId="4126" xr:uid="{00000000-0005-0000-0000-000012110000}"/>
    <cellStyle name="標準 4 4 3 2 2 3 2 2" xfId="4127" xr:uid="{00000000-0005-0000-0000-000013110000}"/>
    <cellStyle name="標準 4 4 3 2 2 3 2 2 2" xfId="4128" xr:uid="{00000000-0005-0000-0000-000014110000}"/>
    <cellStyle name="標準 4 4 3 2 2 3 2 3" xfId="4129" xr:uid="{00000000-0005-0000-0000-000015110000}"/>
    <cellStyle name="標準 4 4 3 2 2 3 3" xfId="4130" xr:uid="{00000000-0005-0000-0000-000016110000}"/>
    <cellStyle name="標準 4 4 3 2 2 3 3 2" xfId="4131" xr:uid="{00000000-0005-0000-0000-000017110000}"/>
    <cellStyle name="標準 4 4 3 2 2 3 4" xfId="4132" xr:uid="{00000000-0005-0000-0000-000018110000}"/>
    <cellStyle name="標準 4 4 3 2 2 4" xfId="4133" xr:uid="{00000000-0005-0000-0000-000019110000}"/>
    <cellStyle name="標準 4 4 3 2 2 4 2" xfId="4134" xr:uid="{00000000-0005-0000-0000-00001A110000}"/>
    <cellStyle name="標準 4 4 3 2 2 4 2 2" xfId="4135" xr:uid="{00000000-0005-0000-0000-00001B110000}"/>
    <cellStyle name="標準 4 4 3 2 2 4 3" xfId="4136" xr:uid="{00000000-0005-0000-0000-00001C110000}"/>
    <cellStyle name="標準 4 4 3 2 2 5" xfId="4137" xr:uid="{00000000-0005-0000-0000-00001D110000}"/>
    <cellStyle name="標準 4 4 3 2 2 5 2" xfId="4138" xr:uid="{00000000-0005-0000-0000-00001E110000}"/>
    <cellStyle name="標準 4 4 3 2 2 6" xfId="4139" xr:uid="{00000000-0005-0000-0000-00001F110000}"/>
    <cellStyle name="標準 4 4 3 2 3" xfId="4140" xr:uid="{00000000-0005-0000-0000-000020110000}"/>
    <cellStyle name="標準 4 4 3 2 3 2" xfId="4141" xr:uid="{00000000-0005-0000-0000-000021110000}"/>
    <cellStyle name="標準 4 4 3 2 3 2 2" xfId="4142" xr:uid="{00000000-0005-0000-0000-000022110000}"/>
    <cellStyle name="標準 4 4 3 2 3 2 2 2" xfId="4143" xr:uid="{00000000-0005-0000-0000-000023110000}"/>
    <cellStyle name="標準 4 4 3 2 3 2 3" xfId="4144" xr:uid="{00000000-0005-0000-0000-000024110000}"/>
    <cellStyle name="標準 4 4 3 2 3 3" xfId="4145" xr:uid="{00000000-0005-0000-0000-000025110000}"/>
    <cellStyle name="標準 4 4 3 2 3 3 2" xfId="4146" xr:uid="{00000000-0005-0000-0000-000026110000}"/>
    <cellStyle name="標準 4 4 3 2 3 4" xfId="4147" xr:uid="{00000000-0005-0000-0000-000027110000}"/>
    <cellStyle name="標準 4 4 3 2 4" xfId="4148" xr:uid="{00000000-0005-0000-0000-000028110000}"/>
    <cellStyle name="標準 4 4 3 2 4 2" xfId="4149" xr:uid="{00000000-0005-0000-0000-000029110000}"/>
    <cellStyle name="標準 4 4 3 2 4 2 2" xfId="4150" xr:uid="{00000000-0005-0000-0000-00002A110000}"/>
    <cellStyle name="標準 4 4 3 2 4 2 2 2" xfId="4151" xr:uid="{00000000-0005-0000-0000-00002B110000}"/>
    <cellStyle name="標準 4 4 3 2 4 2 3" xfId="4152" xr:uid="{00000000-0005-0000-0000-00002C110000}"/>
    <cellStyle name="標準 4 4 3 2 4 3" xfId="4153" xr:uid="{00000000-0005-0000-0000-00002D110000}"/>
    <cellStyle name="標準 4 4 3 2 4 3 2" xfId="4154" xr:uid="{00000000-0005-0000-0000-00002E110000}"/>
    <cellStyle name="標準 4 4 3 2 4 4" xfId="4155" xr:uid="{00000000-0005-0000-0000-00002F110000}"/>
    <cellStyle name="標準 4 4 3 2 5" xfId="4156" xr:uid="{00000000-0005-0000-0000-000030110000}"/>
    <cellStyle name="標準 4 4 3 2 5 2" xfId="4157" xr:uid="{00000000-0005-0000-0000-000031110000}"/>
    <cellStyle name="標準 4 4 3 2 5 2 2" xfId="4158" xr:uid="{00000000-0005-0000-0000-000032110000}"/>
    <cellStyle name="標準 4 4 3 2 5 3" xfId="4159" xr:uid="{00000000-0005-0000-0000-000033110000}"/>
    <cellStyle name="標準 4 4 3 2 6" xfId="4160" xr:uid="{00000000-0005-0000-0000-000034110000}"/>
    <cellStyle name="標準 4 4 3 2 6 2" xfId="4161" xr:uid="{00000000-0005-0000-0000-000035110000}"/>
    <cellStyle name="標準 4 4 3 3" xfId="4162" xr:uid="{00000000-0005-0000-0000-000036110000}"/>
    <cellStyle name="標準 4 4 3 3 2" xfId="4163" xr:uid="{00000000-0005-0000-0000-000037110000}"/>
    <cellStyle name="標準 4 4 3 3 2 2" xfId="4164" xr:uid="{00000000-0005-0000-0000-000038110000}"/>
    <cellStyle name="標準 4 4 3 3 2 2 2" xfId="4165" xr:uid="{00000000-0005-0000-0000-000039110000}"/>
    <cellStyle name="標準 4 4 3 3 2 2 2 2" xfId="4166" xr:uid="{00000000-0005-0000-0000-00003A110000}"/>
    <cellStyle name="標準 4 4 3 3 2 2 2 2 2" xfId="4167" xr:uid="{00000000-0005-0000-0000-00003B110000}"/>
    <cellStyle name="標準 4 4 3 3 2 2 2 3" xfId="4168" xr:uid="{00000000-0005-0000-0000-00003C110000}"/>
    <cellStyle name="標準 4 4 3 3 2 2 3" xfId="4169" xr:uid="{00000000-0005-0000-0000-00003D110000}"/>
    <cellStyle name="標準 4 4 3 3 2 2 3 2" xfId="4170" xr:uid="{00000000-0005-0000-0000-00003E110000}"/>
    <cellStyle name="標準 4 4 3 3 2 2 4" xfId="4171" xr:uid="{00000000-0005-0000-0000-00003F110000}"/>
    <cellStyle name="標準 4 4 3 3 2 3" xfId="4172" xr:uid="{00000000-0005-0000-0000-000040110000}"/>
    <cellStyle name="標準 4 4 3 3 2 3 2" xfId="4173" xr:uid="{00000000-0005-0000-0000-000041110000}"/>
    <cellStyle name="標準 4 4 3 3 2 3 2 2" xfId="4174" xr:uid="{00000000-0005-0000-0000-000042110000}"/>
    <cellStyle name="標準 4 4 3 3 2 3 2 2 2" xfId="4175" xr:uid="{00000000-0005-0000-0000-000043110000}"/>
    <cellStyle name="標準 4 4 3 3 2 3 2 3" xfId="4176" xr:uid="{00000000-0005-0000-0000-000044110000}"/>
    <cellStyle name="標準 4 4 3 3 2 3 3" xfId="4177" xr:uid="{00000000-0005-0000-0000-000045110000}"/>
    <cellStyle name="標準 4 4 3 3 2 3 3 2" xfId="4178" xr:uid="{00000000-0005-0000-0000-000046110000}"/>
    <cellStyle name="標準 4 4 3 3 2 3 4" xfId="4179" xr:uid="{00000000-0005-0000-0000-000047110000}"/>
    <cellStyle name="標準 4 4 3 3 2 4" xfId="4180" xr:uid="{00000000-0005-0000-0000-000048110000}"/>
    <cellStyle name="標準 4 4 3 3 2 4 2" xfId="4181" xr:uid="{00000000-0005-0000-0000-000049110000}"/>
    <cellStyle name="標準 4 4 3 3 2 4 2 2" xfId="4182" xr:uid="{00000000-0005-0000-0000-00004A110000}"/>
    <cellStyle name="標準 4 4 3 3 2 4 3" xfId="4183" xr:uid="{00000000-0005-0000-0000-00004B110000}"/>
    <cellStyle name="標準 4 4 3 3 2 5" xfId="4184" xr:uid="{00000000-0005-0000-0000-00004C110000}"/>
    <cellStyle name="標準 4 4 3 3 2 5 2" xfId="4185" xr:uid="{00000000-0005-0000-0000-00004D110000}"/>
    <cellStyle name="標準 4 4 3 3 2 6" xfId="4186" xr:uid="{00000000-0005-0000-0000-00004E110000}"/>
    <cellStyle name="標準 4 4 3 3 3" xfId="4187" xr:uid="{00000000-0005-0000-0000-00004F110000}"/>
    <cellStyle name="標準 4 4 3 3 3 2" xfId="4188" xr:uid="{00000000-0005-0000-0000-000050110000}"/>
    <cellStyle name="標準 4 4 3 3 3 2 2" xfId="4189" xr:uid="{00000000-0005-0000-0000-000051110000}"/>
    <cellStyle name="標準 4 4 3 3 3 2 2 2" xfId="4190" xr:uid="{00000000-0005-0000-0000-000052110000}"/>
    <cellStyle name="標準 4 4 3 3 3 2 3" xfId="4191" xr:uid="{00000000-0005-0000-0000-000053110000}"/>
    <cellStyle name="標準 4 4 3 3 3 3" xfId="4192" xr:uid="{00000000-0005-0000-0000-000054110000}"/>
    <cellStyle name="標準 4 4 3 3 3 3 2" xfId="4193" xr:uid="{00000000-0005-0000-0000-000055110000}"/>
    <cellStyle name="標準 4 4 3 3 3 4" xfId="4194" xr:uid="{00000000-0005-0000-0000-000056110000}"/>
    <cellStyle name="標準 4 4 3 3 4" xfId="4195" xr:uid="{00000000-0005-0000-0000-000057110000}"/>
    <cellStyle name="標準 4 4 3 3 4 2" xfId="4196" xr:uid="{00000000-0005-0000-0000-000058110000}"/>
    <cellStyle name="標準 4 4 3 3 4 2 2" xfId="4197" xr:uid="{00000000-0005-0000-0000-000059110000}"/>
    <cellStyle name="標準 4 4 3 3 4 2 2 2" xfId="4198" xr:uid="{00000000-0005-0000-0000-00005A110000}"/>
    <cellStyle name="標準 4 4 3 3 4 2 3" xfId="4199" xr:uid="{00000000-0005-0000-0000-00005B110000}"/>
    <cellStyle name="標準 4 4 3 3 4 3" xfId="4200" xr:uid="{00000000-0005-0000-0000-00005C110000}"/>
    <cellStyle name="標準 4 4 3 3 4 3 2" xfId="4201" xr:uid="{00000000-0005-0000-0000-00005D110000}"/>
    <cellStyle name="標準 4 4 3 3 4 4" xfId="4202" xr:uid="{00000000-0005-0000-0000-00005E110000}"/>
    <cellStyle name="標準 4 4 3 3 5" xfId="4203" xr:uid="{00000000-0005-0000-0000-00005F110000}"/>
    <cellStyle name="標準 4 4 3 3 5 2" xfId="4204" xr:uid="{00000000-0005-0000-0000-000060110000}"/>
    <cellStyle name="標準 4 4 3 3 5 2 2" xfId="4205" xr:uid="{00000000-0005-0000-0000-000061110000}"/>
    <cellStyle name="標準 4 4 3 3 5 3" xfId="4206" xr:uid="{00000000-0005-0000-0000-000062110000}"/>
    <cellStyle name="標準 4 4 3 3 6" xfId="4207" xr:uid="{00000000-0005-0000-0000-000063110000}"/>
    <cellStyle name="標準 4 4 3 3 6 2" xfId="4208" xr:uid="{00000000-0005-0000-0000-000064110000}"/>
    <cellStyle name="標準 4 4 3 4" xfId="4209" xr:uid="{00000000-0005-0000-0000-000065110000}"/>
    <cellStyle name="標準 4 4 3 4 2" xfId="4210" xr:uid="{00000000-0005-0000-0000-000066110000}"/>
    <cellStyle name="標準 4 4 3 4 2 2" xfId="4211" xr:uid="{00000000-0005-0000-0000-000067110000}"/>
    <cellStyle name="標準 4 4 3 4 2 2 2" xfId="4212" xr:uid="{00000000-0005-0000-0000-000068110000}"/>
    <cellStyle name="標準 4 4 3 4 2 2 2 2" xfId="4213" xr:uid="{00000000-0005-0000-0000-000069110000}"/>
    <cellStyle name="標準 4 4 3 4 2 2 3" xfId="4214" xr:uid="{00000000-0005-0000-0000-00006A110000}"/>
    <cellStyle name="標準 4 4 3 4 2 3" xfId="4215" xr:uid="{00000000-0005-0000-0000-00006B110000}"/>
    <cellStyle name="標準 4 4 3 4 2 3 2" xfId="4216" xr:uid="{00000000-0005-0000-0000-00006C110000}"/>
    <cellStyle name="標準 4 4 3 4 2 4" xfId="4217" xr:uid="{00000000-0005-0000-0000-00006D110000}"/>
    <cellStyle name="標準 4 4 3 4 3" xfId="4218" xr:uid="{00000000-0005-0000-0000-00006E110000}"/>
    <cellStyle name="標準 4 4 3 4 3 2" xfId="4219" xr:uid="{00000000-0005-0000-0000-00006F110000}"/>
    <cellStyle name="標準 4 4 3 4 3 2 2" xfId="4220" xr:uid="{00000000-0005-0000-0000-000070110000}"/>
    <cellStyle name="標準 4 4 3 4 3 2 2 2" xfId="4221" xr:uid="{00000000-0005-0000-0000-000071110000}"/>
    <cellStyle name="標準 4 4 3 4 3 2 3" xfId="4222" xr:uid="{00000000-0005-0000-0000-000072110000}"/>
    <cellStyle name="標準 4 4 3 4 3 3" xfId="4223" xr:uid="{00000000-0005-0000-0000-000073110000}"/>
    <cellStyle name="標準 4 4 3 4 3 3 2" xfId="4224" xr:uid="{00000000-0005-0000-0000-000074110000}"/>
    <cellStyle name="標準 4 4 3 4 3 4" xfId="4225" xr:uid="{00000000-0005-0000-0000-000075110000}"/>
    <cellStyle name="標準 4 4 3 4 4" xfId="4226" xr:uid="{00000000-0005-0000-0000-000076110000}"/>
    <cellStyle name="標準 4 4 3 4 4 2" xfId="4227" xr:uid="{00000000-0005-0000-0000-000077110000}"/>
    <cellStyle name="標準 4 4 3 4 4 2 2" xfId="4228" xr:uid="{00000000-0005-0000-0000-000078110000}"/>
    <cellStyle name="標準 4 4 3 4 4 3" xfId="4229" xr:uid="{00000000-0005-0000-0000-000079110000}"/>
    <cellStyle name="標準 4 4 3 4 5" xfId="4230" xr:uid="{00000000-0005-0000-0000-00007A110000}"/>
    <cellStyle name="標準 4 4 3 4 5 2" xfId="4231" xr:uid="{00000000-0005-0000-0000-00007B110000}"/>
    <cellStyle name="標準 4 4 3 4 6" xfId="4232" xr:uid="{00000000-0005-0000-0000-00007C110000}"/>
    <cellStyle name="標準 4 4 3 5" xfId="4233" xr:uid="{00000000-0005-0000-0000-00007D110000}"/>
    <cellStyle name="標準 4 4 3 5 2" xfId="4234" xr:uid="{00000000-0005-0000-0000-00007E110000}"/>
    <cellStyle name="標準 4 4 3 5 2 2" xfId="4235" xr:uid="{00000000-0005-0000-0000-00007F110000}"/>
    <cellStyle name="標準 4 4 3 5 2 2 2" xfId="4236" xr:uid="{00000000-0005-0000-0000-000080110000}"/>
    <cellStyle name="標準 4 4 3 5 2 3" xfId="4237" xr:uid="{00000000-0005-0000-0000-000081110000}"/>
    <cellStyle name="標準 4 4 3 5 3" xfId="4238" xr:uid="{00000000-0005-0000-0000-000082110000}"/>
    <cellStyle name="標準 4 4 3 5 3 2" xfId="4239" xr:uid="{00000000-0005-0000-0000-000083110000}"/>
    <cellStyle name="標準 4 4 3 5 4" xfId="4240" xr:uid="{00000000-0005-0000-0000-000084110000}"/>
    <cellStyle name="標準 4 4 3 6" xfId="4241" xr:uid="{00000000-0005-0000-0000-000085110000}"/>
    <cellStyle name="標準 4 4 3 6 2" xfId="4242" xr:uid="{00000000-0005-0000-0000-000086110000}"/>
    <cellStyle name="標準 4 4 3 6 2 2" xfId="4243" xr:uid="{00000000-0005-0000-0000-000087110000}"/>
    <cellStyle name="標準 4 4 3 6 2 2 2" xfId="4244" xr:uid="{00000000-0005-0000-0000-000088110000}"/>
    <cellStyle name="標準 4 4 3 6 2 3" xfId="4245" xr:uid="{00000000-0005-0000-0000-000089110000}"/>
    <cellStyle name="標準 4 4 3 6 3" xfId="4246" xr:uid="{00000000-0005-0000-0000-00008A110000}"/>
    <cellStyle name="標準 4 4 3 6 3 2" xfId="4247" xr:uid="{00000000-0005-0000-0000-00008B110000}"/>
    <cellStyle name="標準 4 4 3 6 4" xfId="4248" xr:uid="{00000000-0005-0000-0000-00008C110000}"/>
    <cellStyle name="標準 4 4 3 7" xfId="4249" xr:uid="{00000000-0005-0000-0000-00008D110000}"/>
    <cellStyle name="標準 4 4 3 7 2" xfId="4250" xr:uid="{00000000-0005-0000-0000-00008E110000}"/>
    <cellStyle name="標準 4 4 3 7 2 2" xfId="4251" xr:uid="{00000000-0005-0000-0000-00008F110000}"/>
    <cellStyle name="標準 4 4 3 7 3" xfId="4252" xr:uid="{00000000-0005-0000-0000-000090110000}"/>
    <cellStyle name="標準 4 4 3 8" xfId="4253" xr:uid="{00000000-0005-0000-0000-000091110000}"/>
    <cellStyle name="標準 4 4 3 8 2" xfId="4254" xr:uid="{00000000-0005-0000-0000-000092110000}"/>
    <cellStyle name="標準 4 4 4" xfId="4255" xr:uid="{00000000-0005-0000-0000-000093110000}"/>
    <cellStyle name="標準 4 4 4 2" xfId="4256" xr:uid="{00000000-0005-0000-0000-000094110000}"/>
    <cellStyle name="標準 4 4 4 2 2" xfId="4257" xr:uid="{00000000-0005-0000-0000-000095110000}"/>
    <cellStyle name="標準 4 4 4 2 2 2" xfId="4258" xr:uid="{00000000-0005-0000-0000-000096110000}"/>
    <cellStyle name="標準 4 4 4 2 2 2 2" xfId="4259" xr:uid="{00000000-0005-0000-0000-000097110000}"/>
    <cellStyle name="標準 4 4 4 2 2 2 2 2" xfId="4260" xr:uid="{00000000-0005-0000-0000-000098110000}"/>
    <cellStyle name="標準 4 4 4 2 2 2 3" xfId="4261" xr:uid="{00000000-0005-0000-0000-000099110000}"/>
    <cellStyle name="標準 4 4 4 2 2 3" xfId="4262" xr:uid="{00000000-0005-0000-0000-00009A110000}"/>
    <cellStyle name="標準 4 4 4 2 2 3 2" xfId="4263" xr:uid="{00000000-0005-0000-0000-00009B110000}"/>
    <cellStyle name="標準 4 4 4 2 2 4" xfId="4264" xr:uid="{00000000-0005-0000-0000-00009C110000}"/>
    <cellStyle name="標準 4 4 4 2 3" xfId="4265" xr:uid="{00000000-0005-0000-0000-00009D110000}"/>
    <cellStyle name="標準 4 4 4 2 3 2" xfId="4266" xr:uid="{00000000-0005-0000-0000-00009E110000}"/>
    <cellStyle name="標準 4 4 4 2 3 2 2" xfId="4267" xr:uid="{00000000-0005-0000-0000-00009F110000}"/>
    <cellStyle name="標準 4 4 4 2 3 2 2 2" xfId="4268" xr:uid="{00000000-0005-0000-0000-0000A0110000}"/>
    <cellStyle name="標準 4 4 4 2 3 2 3" xfId="4269" xr:uid="{00000000-0005-0000-0000-0000A1110000}"/>
    <cellStyle name="標準 4 4 4 2 3 3" xfId="4270" xr:uid="{00000000-0005-0000-0000-0000A2110000}"/>
    <cellStyle name="標準 4 4 4 2 3 3 2" xfId="4271" xr:uid="{00000000-0005-0000-0000-0000A3110000}"/>
    <cellStyle name="標準 4 4 4 2 3 4" xfId="4272" xr:uid="{00000000-0005-0000-0000-0000A4110000}"/>
    <cellStyle name="標準 4 4 4 2 4" xfId="4273" xr:uid="{00000000-0005-0000-0000-0000A5110000}"/>
    <cellStyle name="標準 4 4 4 2 4 2" xfId="4274" xr:uid="{00000000-0005-0000-0000-0000A6110000}"/>
    <cellStyle name="標準 4 4 4 2 4 2 2" xfId="4275" xr:uid="{00000000-0005-0000-0000-0000A7110000}"/>
    <cellStyle name="標準 4 4 4 2 4 3" xfId="4276" xr:uid="{00000000-0005-0000-0000-0000A8110000}"/>
    <cellStyle name="標準 4 4 4 2 5" xfId="4277" xr:uid="{00000000-0005-0000-0000-0000A9110000}"/>
    <cellStyle name="標準 4 4 4 2 5 2" xfId="4278" xr:uid="{00000000-0005-0000-0000-0000AA110000}"/>
    <cellStyle name="標準 4 4 4 2 6" xfId="4279" xr:uid="{00000000-0005-0000-0000-0000AB110000}"/>
    <cellStyle name="標準 4 4 4 3" xfId="4280" xr:uid="{00000000-0005-0000-0000-0000AC110000}"/>
    <cellStyle name="標準 4 4 4 3 2" xfId="4281" xr:uid="{00000000-0005-0000-0000-0000AD110000}"/>
    <cellStyle name="標準 4 4 4 3 2 2" xfId="4282" xr:uid="{00000000-0005-0000-0000-0000AE110000}"/>
    <cellStyle name="標準 4 4 4 3 2 2 2" xfId="4283" xr:uid="{00000000-0005-0000-0000-0000AF110000}"/>
    <cellStyle name="標準 4 4 4 3 2 3" xfId="4284" xr:uid="{00000000-0005-0000-0000-0000B0110000}"/>
    <cellStyle name="標準 4 4 4 3 3" xfId="4285" xr:uid="{00000000-0005-0000-0000-0000B1110000}"/>
    <cellStyle name="標準 4 4 4 3 3 2" xfId="4286" xr:uid="{00000000-0005-0000-0000-0000B2110000}"/>
    <cellStyle name="標準 4 4 4 3 4" xfId="4287" xr:uid="{00000000-0005-0000-0000-0000B3110000}"/>
    <cellStyle name="標準 4 4 4 4" xfId="4288" xr:uid="{00000000-0005-0000-0000-0000B4110000}"/>
    <cellStyle name="標準 4 4 4 4 2" xfId="4289" xr:uid="{00000000-0005-0000-0000-0000B5110000}"/>
    <cellStyle name="標準 4 4 4 4 2 2" xfId="4290" xr:uid="{00000000-0005-0000-0000-0000B6110000}"/>
    <cellStyle name="標準 4 4 4 4 2 2 2" xfId="4291" xr:uid="{00000000-0005-0000-0000-0000B7110000}"/>
    <cellStyle name="標準 4 4 4 4 2 3" xfId="4292" xr:uid="{00000000-0005-0000-0000-0000B8110000}"/>
    <cellStyle name="標準 4 4 4 4 3" xfId="4293" xr:uid="{00000000-0005-0000-0000-0000B9110000}"/>
    <cellStyle name="標準 4 4 4 4 3 2" xfId="4294" xr:uid="{00000000-0005-0000-0000-0000BA110000}"/>
    <cellStyle name="標準 4 4 4 4 4" xfId="4295" xr:uid="{00000000-0005-0000-0000-0000BB110000}"/>
    <cellStyle name="標準 4 4 4 5" xfId="4296" xr:uid="{00000000-0005-0000-0000-0000BC110000}"/>
    <cellStyle name="標準 4 4 4 5 2" xfId="4297" xr:uid="{00000000-0005-0000-0000-0000BD110000}"/>
    <cellStyle name="標準 4 4 4 5 2 2" xfId="4298" xr:uid="{00000000-0005-0000-0000-0000BE110000}"/>
    <cellStyle name="標準 4 4 4 5 3" xfId="4299" xr:uid="{00000000-0005-0000-0000-0000BF110000}"/>
    <cellStyle name="標準 4 4 4 6" xfId="4300" xr:uid="{00000000-0005-0000-0000-0000C0110000}"/>
    <cellStyle name="標準 4 4 4 6 2" xfId="4301" xr:uid="{00000000-0005-0000-0000-0000C1110000}"/>
    <cellStyle name="標準 4 4 5" xfId="4302" xr:uid="{00000000-0005-0000-0000-0000C2110000}"/>
    <cellStyle name="標準 4 4 5 2" xfId="4303" xr:uid="{00000000-0005-0000-0000-0000C3110000}"/>
    <cellStyle name="標準 4 4 5 2 2" xfId="4304" xr:uid="{00000000-0005-0000-0000-0000C4110000}"/>
    <cellStyle name="標準 4 4 5 2 2 2" xfId="4305" xr:uid="{00000000-0005-0000-0000-0000C5110000}"/>
    <cellStyle name="標準 4 4 5 2 2 2 2" xfId="4306" xr:uid="{00000000-0005-0000-0000-0000C6110000}"/>
    <cellStyle name="標準 4 4 5 2 2 2 2 2" xfId="4307" xr:uid="{00000000-0005-0000-0000-0000C7110000}"/>
    <cellStyle name="標準 4 4 5 2 2 2 3" xfId="4308" xr:uid="{00000000-0005-0000-0000-0000C8110000}"/>
    <cellStyle name="標準 4 4 5 2 2 3" xfId="4309" xr:uid="{00000000-0005-0000-0000-0000C9110000}"/>
    <cellStyle name="標準 4 4 5 2 2 3 2" xfId="4310" xr:uid="{00000000-0005-0000-0000-0000CA110000}"/>
    <cellStyle name="標準 4 4 5 2 2 4" xfId="4311" xr:uid="{00000000-0005-0000-0000-0000CB110000}"/>
    <cellStyle name="標準 4 4 5 2 3" xfId="4312" xr:uid="{00000000-0005-0000-0000-0000CC110000}"/>
    <cellStyle name="標準 4 4 5 2 3 2" xfId="4313" xr:uid="{00000000-0005-0000-0000-0000CD110000}"/>
    <cellStyle name="標準 4 4 5 2 3 2 2" xfId="4314" xr:uid="{00000000-0005-0000-0000-0000CE110000}"/>
    <cellStyle name="標準 4 4 5 2 3 2 2 2" xfId="4315" xr:uid="{00000000-0005-0000-0000-0000CF110000}"/>
    <cellStyle name="標準 4 4 5 2 3 2 3" xfId="4316" xr:uid="{00000000-0005-0000-0000-0000D0110000}"/>
    <cellStyle name="標準 4 4 5 2 3 3" xfId="4317" xr:uid="{00000000-0005-0000-0000-0000D1110000}"/>
    <cellStyle name="標準 4 4 5 2 3 3 2" xfId="4318" xr:uid="{00000000-0005-0000-0000-0000D2110000}"/>
    <cellStyle name="標準 4 4 5 2 3 4" xfId="4319" xr:uid="{00000000-0005-0000-0000-0000D3110000}"/>
    <cellStyle name="標準 4 4 5 2 4" xfId="4320" xr:uid="{00000000-0005-0000-0000-0000D4110000}"/>
    <cellStyle name="標準 4 4 5 2 4 2" xfId="4321" xr:uid="{00000000-0005-0000-0000-0000D5110000}"/>
    <cellStyle name="標準 4 4 5 2 4 2 2" xfId="4322" xr:uid="{00000000-0005-0000-0000-0000D6110000}"/>
    <cellStyle name="標準 4 4 5 2 4 3" xfId="4323" xr:uid="{00000000-0005-0000-0000-0000D7110000}"/>
    <cellStyle name="標準 4 4 5 2 5" xfId="4324" xr:uid="{00000000-0005-0000-0000-0000D8110000}"/>
    <cellStyle name="標準 4 4 5 2 5 2" xfId="4325" xr:uid="{00000000-0005-0000-0000-0000D9110000}"/>
    <cellStyle name="標準 4 4 5 2 6" xfId="4326" xr:uid="{00000000-0005-0000-0000-0000DA110000}"/>
    <cellStyle name="標準 4 4 5 3" xfId="4327" xr:uid="{00000000-0005-0000-0000-0000DB110000}"/>
    <cellStyle name="標準 4 4 5 3 2" xfId="4328" xr:uid="{00000000-0005-0000-0000-0000DC110000}"/>
    <cellStyle name="標準 4 4 5 3 2 2" xfId="4329" xr:uid="{00000000-0005-0000-0000-0000DD110000}"/>
    <cellStyle name="標準 4 4 5 3 2 2 2" xfId="4330" xr:uid="{00000000-0005-0000-0000-0000DE110000}"/>
    <cellStyle name="標準 4 4 5 3 2 3" xfId="4331" xr:uid="{00000000-0005-0000-0000-0000DF110000}"/>
    <cellStyle name="標準 4 4 5 3 3" xfId="4332" xr:uid="{00000000-0005-0000-0000-0000E0110000}"/>
    <cellStyle name="標準 4 4 5 3 3 2" xfId="4333" xr:uid="{00000000-0005-0000-0000-0000E1110000}"/>
    <cellStyle name="標準 4 4 5 3 4" xfId="4334" xr:uid="{00000000-0005-0000-0000-0000E2110000}"/>
    <cellStyle name="標準 4 4 5 4" xfId="4335" xr:uid="{00000000-0005-0000-0000-0000E3110000}"/>
    <cellStyle name="標準 4 4 5 4 2" xfId="4336" xr:uid="{00000000-0005-0000-0000-0000E4110000}"/>
    <cellStyle name="標準 4 4 5 4 2 2" xfId="4337" xr:uid="{00000000-0005-0000-0000-0000E5110000}"/>
    <cellStyle name="標準 4 4 5 4 2 2 2" xfId="4338" xr:uid="{00000000-0005-0000-0000-0000E6110000}"/>
    <cellStyle name="標準 4 4 5 4 2 3" xfId="4339" xr:uid="{00000000-0005-0000-0000-0000E7110000}"/>
    <cellStyle name="標準 4 4 5 4 3" xfId="4340" xr:uid="{00000000-0005-0000-0000-0000E8110000}"/>
    <cellStyle name="標準 4 4 5 4 3 2" xfId="4341" xr:uid="{00000000-0005-0000-0000-0000E9110000}"/>
    <cellStyle name="標準 4 4 5 4 4" xfId="4342" xr:uid="{00000000-0005-0000-0000-0000EA110000}"/>
    <cellStyle name="標準 4 4 5 5" xfId="4343" xr:uid="{00000000-0005-0000-0000-0000EB110000}"/>
    <cellStyle name="標準 4 4 5 5 2" xfId="4344" xr:uid="{00000000-0005-0000-0000-0000EC110000}"/>
    <cellStyle name="標準 4 4 5 5 2 2" xfId="4345" xr:uid="{00000000-0005-0000-0000-0000ED110000}"/>
    <cellStyle name="標準 4 4 5 5 3" xfId="4346" xr:uid="{00000000-0005-0000-0000-0000EE110000}"/>
    <cellStyle name="標準 4 4 5 6" xfId="4347" xr:uid="{00000000-0005-0000-0000-0000EF110000}"/>
    <cellStyle name="標準 4 4 5 6 2" xfId="4348" xr:uid="{00000000-0005-0000-0000-0000F0110000}"/>
    <cellStyle name="標準 4 4 6" xfId="4349" xr:uid="{00000000-0005-0000-0000-0000F1110000}"/>
    <cellStyle name="標準 4 4 6 2" xfId="4350" xr:uid="{00000000-0005-0000-0000-0000F2110000}"/>
    <cellStyle name="標準 4 4 6 2 2" xfId="4351" xr:uid="{00000000-0005-0000-0000-0000F3110000}"/>
    <cellStyle name="標準 4 4 6 2 2 2" xfId="4352" xr:uid="{00000000-0005-0000-0000-0000F4110000}"/>
    <cellStyle name="標準 4 4 6 2 2 2 2" xfId="4353" xr:uid="{00000000-0005-0000-0000-0000F5110000}"/>
    <cellStyle name="標準 4 4 6 2 2 3" xfId="4354" xr:uid="{00000000-0005-0000-0000-0000F6110000}"/>
    <cellStyle name="標準 4 4 6 2 3" xfId="4355" xr:uid="{00000000-0005-0000-0000-0000F7110000}"/>
    <cellStyle name="標準 4 4 6 2 3 2" xfId="4356" xr:uid="{00000000-0005-0000-0000-0000F8110000}"/>
    <cellStyle name="標準 4 4 6 2 4" xfId="4357" xr:uid="{00000000-0005-0000-0000-0000F9110000}"/>
    <cellStyle name="標準 4 4 6 3" xfId="4358" xr:uid="{00000000-0005-0000-0000-0000FA110000}"/>
    <cellStyle name="標準 4 4 6 3 2" xfId="4359" xr:uid="{00000000-0005-0000-0000-0000FB110000}"/>
    <cellStyle name="標準 4 4 6 3 2 2" xfId="4360" xr:uid="{00000000-0005-0000-0000-0000FC110000}"/>
    <cellStyle name="標準 4 4 6 3 2 2 2" xfId="4361" xr:uid="{00000000-0005-0000-0000-0000FD110000}"/>
    <cellStyle name="標準 4 4 6 3 2 3" xfId="4362" xr:uid="{00000000-0005-0000-0000-0000FE110000}"/>
    <cellStyle name="標準 4 4 6 3 3" xfId="4363" xr:uid="{00000000-0005-0000-0000-0000FF110000}"/>
    <cellStyle name="標準 4 4 6 3 3 2" xfId="4364" xr:uid="{00000000-0005-0000-0000-000000120000}"/>
    <cellStyle name="標準 4 4 6 3 4" xfId="4365" xr:uid="{00000000-0005-0000-0000-000001120000}"/>
    <cellStyle name="標準 4 4 6 4" xfId="4366" xr:uid="{00000000-0005-0000-0000-000002120000}"/>
    <cellStyle name="標準 4 4 6 4 2" xfId="4367" xr:uid="{00000000-0005-0000-0000-000003120000}"/>
    <cellStyle name="標準 4 4 6 4 2 2" xfId="4368" xr:uid="{00000000-0005-0000-0000-000004120000}"/>
    <cellStyle name="標準 4 4 6 4 3" xfId="4369" xr:uid="{00000000-0005-0000-0000-000005120000}"/>
    <cellStyle name="標準 4 4 6 5" xfId="4370" xr:uid="{00000000-0005-0000-0000-000006120000}"/>
    <cellStyle name="標準 4 4 6 5 2" xfId="4371" xr:uid="{00000000-0005-0000-0000-000007120000}"/>
    <cellStyle name="標準 4 4 6 6" xfId="4372" xr:uid="{00000000-0005-0000-0000-000008120000}"/>
    <cellStyle name="標準 4 4 7" xfId="4373" xr:uid="{00000000-0005-0000-0000-000009120000}"/>
    <cellStyle name="標準 4 4 7 2" xfId="4374" xr:uid="{00000000-0005-0000-0000-00000A120000}"/>
    <cellStyle name="標準 4 4 7 2 2" xfId="4375" xr:uid="{00000000-0005-0000-0000-00000B120000}"/>
    <cellStyle name="標準 4 4 7 2 2 2" xfId="4376" xr:uid="{00000000-0005-0000-0000-00000C120000}"/>
    <cellStyle name="標準 4 4 7 2 3" xfId="4377" xr:uid="{00000000-0005-0000-0000-00000D120000}"/>
    <cellStyle name="標準 4 4 7 3" xfId="4378" xr:uid="{00000000-0005-0000-0000-00000E120000}"/>
    <cellStyle name="標準 4 4 7 3 2" xfId="4379" xr:uid="{00000000-0005-0000-0000-00000F120000}"/>
    <cellStyle name="標準 4 4 7 4" xfId="4380" xr:uid="{00000000-0005-0000-0000-000010120000}"/>
    <cellStyle name="標準 4 4 8" xfId="4381" xr:uid="{00000000-0005-0000-0000-000011120000}"/>
    <cellStyle name="標準 4 4 8 2" xfId="4382" xr:uid="{00000000-0005-0000-0000-000012120000}"/>
    <cellStyle name="標準 4 4 8 2 2" xfId="4383" xr:uid="{00000000-0005-0000-0000-000013120000}"/>
    <cellStyle name="標準 4 4 8 2 2 2" xfId="4384" xr:uid="{00000000-0005-0000-0000-000014120000}"/>
    <cellStyle name="標準 4 4 8 2 3" xfId="4385" xr:uid="{00000000-0005-0000-0000-000015120000}"/>
    <cellStyle name="標準 4 4 8 3" xfId="4386" xr:uid="{00000000-0005-0000-0000-000016120000}"/>
    <cellStyle name="標準 4 4 8 3 2" xfId="4387" xr:uid="{00000000-0005-0000-0000-000017120000}"/>
    <cellStyle name="標準 4 4 8 4" xfId="4388" xr:uid="{00000000-0005-0000-0000-000018120000}"/>
    <cellStyle name="標準 4 4 9" xfId="4389" xr:uid="{00000000-0005-0000-0000-000019120000}"/>
    <cellStyle name="標準 4 4 9 2" xfId="4390" xr:uid="{00000000-0005-0000-0000-00001A120000}"/>
    <cellStyle name="標準 4 4 9 2 2" xfId="4391" xr:uid="{00000000-0005-0000-0000-00001B120000}"/>
    <cellStyle name="標準 4 4 9 3" xfId="4392" xr:uid="{00000000-0005-0000-0000-00001C120000}"/>
    <cellStyle name="標準 4 5" xfId="4393" xr:uid="{00000000-0005-0000-0000-00001D120000}"/>
    <cellStyle name="標準 4 5 10" xfId="4394" xr:uid="{00000000-0005-0000-0000-00001E120000}"/>
    <cellStyle name="標準 4 5 10 2" xfId="4395" xr:uid="{00000000-0005-0000-0000-00001F120000}"/>
    <cellStyle name="標準 4 5 2" xfId="4396" xr:uid="{00000000-0005-0000-0000-000020120000}"/>
    <cellStyle name="標準 4 5 2 2" xfId="4397" xr:uid="{00000000-0005-0000-0000-000021120000}"/>
    <cellStyle name="標準 4 5 2 2 2" xfId="4398" xr:uid="{00000000-0005-0000-0000-000022120000}"/>
    <cellStyle name="標準 4 5 2 2 2 2" xfId="4399" xr:uid="{00000000-0005-0000-0000-000023120000}"/>
    <cellStyle name="標準 4 5 2 2 2 2 2" xfId="4400" xr:uid="{00000000-0005-0000-0000-000024120000}"/>
    <cellStyle name="標準 4 5 2 2 2 2 2 2" xfId="4401" xr:uid="{00000000-0005-0000-0000-000025120000}"/>
    <cellStyle name="標準 4 5 2 2 2 2 2 2 2" xfId="4402" xr:uid="{00000000-0005-0000-0000-000026120000}"/>
    <cellStyle name="標準 4 5 2 2 2 2 2 3" xfId="4403" xr:uid="{00000000-0005-0000-0000-000027120000}"/>
    <cellStyle name="標準 4 5 2 2 2 2 3" xfId="4404" xr:uid="{00000000-0005-0000-0000-000028120000}"/>
    <cellStyle name="標準 4 5 2 2 2 2 3 2" xfId="4405" xr:uid="{00000000-0005-0000-0000-000029120000}"/>
    <cellStyle name="標準 4 5 2 2 2 2 4" xfId="4406" xr:uid="{00000000-0005-0000-0000-00002A120000}"/>
    <cellStyle name="標準 4 5 2 2 2 3" xfId="4407" xr:uid="{00000000-0005-0000-0000-00002B120000}"/>
    <cellStyle name="標準 4 5 2 2 2 3 2" xfId="4408" xr:uid="{00000000-0005-0000-0000-00002C120000}"/>
    <cellStyle name="標準 4 5 2 2 2 3 2 2" xfId="4409" xr:uid="{00000000-0005-0000-0000-00002D120000}"/>
    <cellStyle name="標準 4 5 2 2 2 3 2 2 2" xfId="4410" xr:uid="{00000000-0005-0000-0000-00002E120000}"/>
    <cellStyle name="標準 4 5 2 2 2 3 2 3" xfId="4411" xr:uid="{00000000-0005-0000-0000-00002F120000}"/>
    <cellStyle name="標準 4 5 2 2 2 3 3" xfId="4412" xr:uid="{00000000-0005-0000-0000-000030120000}"/>
    <cellStyle name="標準 4 5 2 2 2 3 3 2" xfId="4413" xr:uid="{00000000-0005-0000-0000-000031120000}"/>
    <cellStyle name="標準 4 5 2 2 2 3 4" xfId="4414" xr:uid="{00000000-0005-0000-0000-000032120000}"/>
    <cellStyle name="標準 4 5 2 2 2 4" xfId="4415" xr:uid="{00000000-0005-0000-0000-000033120000}"/>
    <cellStyle name="標準 4 5 2 2 2 4 2" xfId="4416" xr:uid="{00000000-0005-0000-0000-000034120000}"/>
    <cellStyle name="標準 4 5 2 2 2 4 2 2" xfId="4417" xr:uid="{00000000-0005-0000-0000-000035120000}"/>
    <cellStyle name="標準 4 5 2 2 2 4 3" xfId="4418" xr:uid="{00000000-0005-0000-0000-000036120000}"/>
    <cellStyle name="標準 4 5 2 2 2 5" xfId="4419" xr:uid="{00000000-0005-0000-0000-000037120000}"/>
    <cellStyle name="標準 4 5 2 2 2 5 2" xfId="4420" xr:uid="{00000000-0005-0000-0000-000038120000}"/>
    <cellStyle name="標準 4 5 2 2 2 6" xfId="4421" xr:uid="{00000000-0005-0000-0000-000039120000}"/>
    <cellStyle name="標準 4 5 2 2 3" xfId="4422" xr:uid="{00000000-0005-0000-0000-00003A120000}"/>
    <cellStyle name="標準 4 5 2 2 3 2" xfId="4423" xr:uid="{00000000-0005-0000-0000-00003B120000}"/>
    <cellStyle name="標準 4 5 2 2 3 2 2" xfId="4424" xr:uid="{00000000-0005-0000-0000-00003C120000}"/>
    <cellStyle name="標準 4 5 2 2 3 2 2 2" xfId="4425" xr:uid="{00000000-0005-0000-0000-00003D120000}"/>
    <cellStyle name="標準 4 5 2 2 3 2 3" xfId="4426" xr:uid="{00000000-0005-0000-0000-00003E120000}"/>
    <cellStyle name="標準 4 5 2 2 3 3" xfId="4427" xr:uid="{00000000-0005-0000-0000-00003F120000}"/>
    <cellStyle name="標準 4 5 2 2 3 3 2" xfId="4428" xr:uid="{00000000-0005-0000-0000-000040120000}"/>
    <cellStyle name="標準 4 5 2 2 3 4" xfId="4429" xr:uid="{00000000-0005-0000-0000-000041120000}"/>
    <cellStyle name="標準 4 5 2 2 4" xfId="4430" xr:uid="{00000000-0005-0000-0000-000042120000}"/>
    <cellStyle name="標準 4 5 2 2 4 2" xfId="4431" xr:uid="{00000000-0005-0000-0000-000043120000}"/>
    <cellStyle name="標準 4 5 2 2 4 2 2" xfId="4432" xr:uid="{00000000-0005-0000-0000-000044120000}"/>
    <cellStyle name="標準 4 5 2 2 4 2 2 2" xfId="4433" xr:uid="{00000000-0005-0000-0000-000045120000}"/>
    <cellStyle name="標準 4 5 2 2 4 2 3" xfId="4434" xr:uid="{00000000-0005-0000-0000-000046120000}"/>
    <cellStyle name="標準 4 5 2 2 4 3" xfId="4435" xr:uid="{00000000-0005-0000-0000-000047120000}"/>
    <cellStyle name="標準 4 5 2 2 4 3 2" xfId="4436" xr:uid="{00000000-0005-0000-0000-000048120000}"/>
    <cellStyle name="標準 4 5 2 2 4 4" xfId="4437" xr:uid="{00000000-0005-0000-0000-000049120000}"/>
    <cellStyle name="標準 4 5 2 2 5" xfId="4438" xr:uid="{00000000-0005-0000-0000-00004A120000}"/>
    <cellStyle name="標準 4 5 2 2 5 2" xfId="4439" xr:uid="{00000000-0005-0000-0000-00004B120000}"/>
    <cellStyle name="標準 4 5 2 2 5 2 2" xfId="4440" xr:uid="{00000000-0005-0000-0000-00004C120000}"/>
    <cellStyle name="標準 4 5 2 2 5 3" xfId="4441" xr:uid="{00000000-0005-0000-0000-00004D120000}"/>
    <cellStyle name="標準 4 5 2 2 6" xfId="4442" xr:uid="{00000000-0005-0000-0000-00004E120000}"/>
    <cellStyle name="標準 4 5 2 2 6 2" xfId="4443" xr:uid="{00000000-0005-0000-0000-00004F120000}"/>
    <cellStyle name="標準 4 5 2 3" xfId="4444" xr:uid="{00000000-0005-0000-0000-000050120000}"/>
    <cellStyle name="標準 4 5 2 3 2" xfId="4445" xr:uid="{00000000-0005-0000-0000-000051120000}"/>
    <cellStyle name="標準 4 5 2 3 2 2" xfId="4446" xr:uid="{00000000-0005-0000-0000-000052120000}"/>
    <cellStyle name="標準 4 5 2 3 2 2 2" xfId="4447" xr:uid="{00000000-0005-0000-0000-000053120000}"/>
    <cellStyle name="標準 4 5 2 3 2 2 2 2" xfId="4448" xr:uid="{00000000-0005-0000-0000-000054120000}"/>
    <cellStyle name="標準 4 5 2 3 2 2 2 2 2" xfId="4449" xr:uid="{00000000-0005-0000-0000-000055120000}"/>
    <cellStyle name="標準 4 5 2 3 2 2 2 3" xfId="4450" xr:uid="{00000000-0005-0000-0000-000056120000}"/>
    <cellStyle name="標準 4 5 2 3 2 2 3" xfId="4451" xr:uid="{00000000-0005-0000-0000-000057120000}"/>
    <cellStyle name="標準 4 5 2 3 2 2 3 2" xfId="4452" xr:uid="{00000000-0005-0000-0000-000058120000}"/>
    <cellStyle name="標準 4 5 2 3 2 2 4" xfId="4453" xr:uid="{00000000-0005-0000-0000-000059120000}"/>
    <cellStyle name="標準 4 5 2 3 2 3" xfId="4454" xr:uid="{00000000-0005-0000-0000-00005A120000}"/>
    <cellStyle name="標準 4 5 2 3 2 3 2" xfId="4455" xr:uid="{00000000-0005-0000-0000-00005B120000}"/>
    <cellStyle name="標準 4 5 2 3 2 3 2 2" xfId="4456" xr:uid="{00000000-0005-0000-0000-00005C120000}"/>
    <cellStyle name="標準 4 5 2 3 2 3 2 2 2" xfId="4457" xr:uid="{00000000-0005-0000-0000-00005D120000}"/>
    <cellStyle name="標準 4 5 2 3 2 3 2 3" xfId="4458" xr:uid="{00000000-0005-0000-0000-00005E120000}"/>
    <cellStyle name="標準 4 5 2 3 2 3 3" xfId="4459" xr:uid="{00000000-0005-0000-0000-00005F120000}"/>
    <cellStyle name="標準 4 5 2 3 2 3 3 2" xfId="4460" xr:uid="{00000000-0005-0000-0000-000060120000}"/>
    <cellStyle name="標準 4 5 2 3 2 3 4" xfId="4461" xr:uid="{00000000-0005-0000-0000-000061120000}"/>
    <cellStyle name="標準 4 5 2 3 2 4" xfId="4462" xr:uid="{00000000-0005-0000-0000-000062120000}"/>
    <cellStyle name="標準 4 5 2 3 2 4 2" xfId="4463" xr:uid="{00000000-0005-0000-0000-000063120000}"/>
    <cellStyle name="標準 4 5 2 3 2 4 2 2" xfId="4464" xr:uid="{00000000-0005-0000-0000-000064120000}"/>
    <cellStyle name="標準 4 5 2 3 2 4 3" xfId="4465" xr:uid="{00000000-0005-0000-0000-000065120000}"/>
    <cellStyle name="標準 4 5 2 3 2 5" xfId="4466" xr:uid="{00000000-0005-0000-0000-000066120000}"/>
    <cellStyle name="標準 4 5 2 3 2 5 2" xfId="4467" xr:uid="{00000000-0005-0000-0000-000067120000}"/>
    <cellStyle name="標準 4 5 2 3 2 6" xfId="4468" xr:uid="{00000000-0005-0000-0000-000068120000}"/>
    <cellStyle name="標準 4 5 2 3 3" xfId="4469" xr:uid="{00000000-0005-0000-0000-000069120000}"/>
    <cellStyle name="標準 4 5 2 3 3 2" xfId="4470" xr:uid="{00000000-0005-0000-0000-00006A120000}"/>
    <cellStyle name="標準 4 5 2 3 3 2 2" xfId="4471" xr:uid="{00000000-0005-0000-0000-00006B120000}"/>
    <cellStyle name="標準 4 5 2 3 3 2 2 2" xfId="4472" xr:uid="{00000000-0005-0000-0000-00006C120000}"/>
    <cellStyle name="標準 4 5 2 3 3 2 3" xfId="4473" xr:uid="{00000000-0005-0000-0000-00006D120000}"/>
    <cellStyle name="標準 4 5 2 3 3 3" xfId="4474" xr:uid="{00000000-0005-0000-0000-00006E120000}"/>
    <cellStyle name="標準 4 5 2 3 3 3 2" xfId="4475" xr:uid="{00000000-0005-0000-0000-00006F120000}"/>
    <cellStyle name="標準 4 5 2 3 3 4" xfId="4476" xr:uid="{00000000-0005-0000-0000-000070120000}"/>
    <cellStyle name="標準 4 5 2 3 4" xfId="4477" xr:uid="{00000000-0005-0000-0000-000071120000}"/>
    <cellStyle name="標準 4 5 2 3 4 2" xfId="4478" xr:uid="{00000000-0005-0000-0000-000072120000}"/>
    <cellStyle name="標準 4 5 2 3 4 2 2" xfId="4479" xr:uid="{00000000-0005-0000-0000-000073120000}"/>
    <cellStyle name="標準 4 5 2 3 4 2 2 2" xfId="4480" xr:uid="{00000000-0005-0000-0000-000074120000}"/>
    <cellStyle name="標準 4 5 2 3 4 2 3" xfId="4481" xr:uid="{00000000-0005-0000-0000-000075120000}"/>
    <cellStyle name="標準 4 5 2 3 4 3" xfId="4482" xr:uid="{00000000-0005-0000-0000-000076120000}"/>
    <cellStyle name="標準 4 5 2 3 4 3 2" xfId="4483" xr:uid="{00000000-0005-0000-0000-000077120000}"/>
    <cellStyle name="標準 4 5 2 3 4 4" xfId="4484" xr:uid="{00000000-0005-0000-0000-000078120000}"/>
    <cellStyle name="標準 4 5 2 3 5" xfId="4485" xr:uid="{00000000-0005-0000-0000-000079120000}"/>
    <cellStyle name="標準 4 5 2 3 5 2" xfId="4486" xr:uid="{00000000-0005-0000-0000-00007A120000}"/>
    <cellStyle name="標準 4 5 2 3 5 2 2" xfId="4487" xr:uid="{00000000-0005-0000-0000-00007B120000}"/>
    <cellStyle name="標準 4 5 2 3 5 3" xfId="4488" xr:uid="{00000000-0005-0000-0000-00007C120000}"/>
    <cellStyle name="標準 4 5 2 3 6" xfId="4489" xr:uid="{00000000-0005-0000-0000-00007D120000}"/>
    <cellStyle name="標準 4 5 2 3 6 2" xfId="4490" xr:uid="{00000000-0005-0000-0000-00007E120000}"/>
    <cellStyle name="標準 4 5 2 4" xfId="4491" xr:uid="{00000000-0005-0000-0000-00007F120000}"/>
    <cellStyle name="標準 4 5 2 4 2" xfId="4492" xr:uid="{00000000-0005-0000-0000-000080120000}"/>
    <cellStyle name="標準 4 5 2 4 2 2" xfId="4493" xr:uid="{00000000-0005-0000-0000-000081120000}"/>
    <cellStyle name="標準 4 5 2 4 2 2 2" xfId="4494" xr:uid="{00000000-0005-0000-0000-000082120000}"/>
    <cellStyle name="標準 4 5 2 4 2 2 2 2" xfId="4495" xr:uid="{00000000-0005-0000-0000-000083120000}"/>
    <cellStyle name="標準 4 5 2 4 2 2 3" xfId="4496" xr:uid="{00000000-0005-0000-0000-000084120000}"/>
    <cellStyle name="標準 4 5 2 4 2 3" xfId="4497" xr:uid="{00000000-0005-0000-0000-000085120000}"/>
    <cellStyle name="標準 4 5 2 4 2 3 2" xfId="4498" xr:uid="{00000000-0005-0000-0000-000086120000}"/>
    <cellStyle name="標準 4 5 2 4 2 4" xfId="4499" xr:uid="{00000000-0005-0000-0000-000087120000}"/>
    <cellStyle name="標準 4 5 2 4 3" xfId="4500" xr:uid="{00000000-0005-0000-0000-000088120000}"/>
    <cellStyle name="標準 4 5 2 4 3 2" xfId="4501" xr:uid="{00000000-0005-0000-0000-000089120000}"/>
    <cellStyle name="標準 4 5 2 4 3 2 2" xfId="4502" xr:uid="{00000000-0005-0000-0000-00008A120000}"/>
    <cellStyle name="標準 4 5 2 4 3 2 2 2" xfId="4503" xr:uid="{00000000-0005-0000-0000-00008B120000}"/>
    <cellStyle name="標準 4 5 2 4 3 2 3" xfId="4504" xr:uid="{00000000-0005-0000-0000-00008C120000}"/>
    <cellStyle name="標準 4 5 2 4 3 3" xfId="4505" xr:uid="{00000000-0005-0000-0000-00008D120000}"/>
    <cellStyle name="標準 4 5 2 4 3 3 2" xfId="4506" xr:uid="{00000000-0005-0000-0000-00008E120000}"/>
    <cellStyle name="標準 4 5 2 4 3 4" xfId="4507" xr:uid="{00000000-0005-0000-0000-00008F120000}"/>
    <cellStyle name="標準 4 5 2 4 4" xfId="4508" xr:uid="{00000000-0005-0000-0000-000090120000}"/>
    <cellStyle name="標準 4 5 2 4 4 2" xfId="4509" xr:uid="{00000000-0005-0000-0000-000091120000}"/>
    <cellStyle name="標準 4 5 2 4 4 2 2" xfId="4510" xr:uid="{00000000-0005-0000-0000-000092120000}"/>
    <cellStyle name="標準 4 5 2 4 4 3" xfId="4511" xr:uid="{00000000-0005-0000-0000-000093120000}"/>
    <cellStyle name="標準 4 5 2 4 5" xfId="4512" xr:uid="{00000000-0005-0000-0000-000094120000}"/>
    <cellStyle name="標準 4 5 2 4 5 2" xfId="4513" xr:uid="{00000000-0005-0000-0000-000095120000}"/>
    <cellStyle name="標準 4 5 2 4 6" xfId="4514" xr:uid="{00000000-0005-0000-0000-000096120000}"/>
    <cellStyle name="標準 4 5 2 5" xfId="4515" xr:uid="{00000000-0005-0000-0000-000097120000}"/>
    <cellStyle name="標準 4 5 2 5 2" xfId="4516" xr:uid="{00000000-0005-0000-0000-000098120000}"/>
    <cellStyle name="標準 4 5 2 5 2 2" xfId="4517" xr:uid="{00000000-0005-0000-0000-000099120000}"/>
    <cellStyle name="標準 4 5 2 5 2 2 2" xfId="4518" xr:uid="{00000000-0005-0000-0000-00009A120000}"/>
    <cellStyle name="標準 4 5 2 5 2 3" xfId="4519" xr:uid="{00000000-0005-0000-0000-00009B120000}"/>
    <cellStyle name="標準 4 5 2 5 3" xfId="4520" xr:uid="{00000000-0005-0000-0000-00009C120000}"/>
    <cellStyle name="標準 4 5 2 5 3 2" xfId="4521" xr:uid="{00000000-0005-0000-0000-00009D120000}"/>
    <cellStyle name="標準 4 5 2 5 4" xfId="4522" xr:uid="{00000000-0005-0000-0000-00009E120000}"/>
    <cellStyle name="標準 4 5 2 6" xfId="4523" xr:uid="{00000000-0005-0000-0000-00009F120000}"/>
    <cellStyle name="標準 4 5 2 6 2" xfId="4524" xr:uid="{00000000-0005-0000-0000-0000A0120000}"/>
    <cellStyle name="標準 4 5 2 6 2 2" xfId="4525" xr:uid="{00000000-0005-0000-0000-0000A1120000}"/>
    <cellStyle name="標準 4 5 2 6 2 2 2" xfId="4526" xr:uid="{00000000-0005-0000-0000-0000A2120000}"/>
    <cellStyle name="標準 4 5 2 6 2 3" xfId="4527" xr:uid="{00000000-0005-0000-0000-0000A3120000}"/>
    <cellStyle name="標準 4 5 2 6 3" xfId="4528" xr:uid="{00000000-0005-0000-0000-0000A4120000}"/>
    <cellStyle name="標準 4 5 2 6 3 2" xfId="4529" xr:uid="{00000000-0005-0000-0000-0000A5120000}"/>
    <cellStyle name="標準 4 5 2 6 4" xfId="4530" xr:uid="{00000000-0005-0000-0000-0000A6120000}"/>
    <cellStyle name="標準 4 5 2 7" xfId="4531" xr:uid="{00000000-0005-0000-0000-0000A7120000}"/>
    <cellStyle name="標準 4 5 2 7 2" xfId="4532" xr:uid="{00000000-0005-0000-0000-0000A8120000}"/>
    <cellStyle name="標準 4 5 2 7 2 2" xfId="4533" xr:uid="{00000000-0005-0000-0000-0000A9120000}"/>
    <cellStyle name="標準 4 5 2 7 3" xfId="4534" xr:uid="{00000000-0005-0000-0000-0000AA120000}"/>
    <cellStyle name="標準 4 5 2 8" xfId="4535" xr:uid="{00000000-0005-0000-0000-0000AB120000}"/>
    <cellStyle name="標準 4 5 2 8 2" xfId="4536" xr:uid="{00000000-0005-0000-0000-0000AC120000}"/>
    <cellStyle name="標準 4 5 3" xfId="4537" xr:uid="{00000000-0005-0000-0000-0000AD120000}"/>
    <cellStyle name="標準 4 5 3 2" xfId="4538" xr:uid="{00000000-0005-0000-0000-0000AE120000}"/>
    <cellStyle name="標準 4 5 3 2 2" xfId="4539" xr:uid="{00000000-0005-0000-0000-0000AF120000}"/>
    <cellStyle name="標準 4 5 3 2 2 2" xfId="4540" xr:uid="{00000000-0005-0000-0000-0000B0120000}"/>
    <cellStyle name="標準 4 5 3 2 2 2 2" xfId="4541" xr:uid="{00000000-0005-0000-0000-0000B1120000}"/>
    <cellStyle name="標準 4 5 3 2 2 2 2 2" xfId="4542" xr:uid="{00000000-0005-0000-0000-0000B2120000}"/>
    <cellStyle name="標準 4 5 3 2 2 2 2 2 2" xfId="4543" xr:uid="{00000000-0005-0000-0000-0000B3120000}"/>
    <cellStyle name="標準 4 5 3 2 2 2 2 3" xfId="4544" xr:uid="{00000000-0005-0000-0000-0000B4120000}"/>
    <cellStyle name="標準 4 5 3 2 2 2 3" xfId="4545" xr:uid="{00000000-0005-0000-0000-0000B5120000}"/>
    <cellStyle name="標準 4 5 3 2 2 2 3 2" xfId="4546" xr:uid="{00000000-0005-0000-0000-0000B6120000}"/>
    <cellStyle name="標準 4 5 3 2 2 2 4" xfId="4547" xr:uid="{00000000-0005-0000-0000-0000B7120000}"/>
    <cellStyle name="標準 4 5 3 2 2 3" xfId="4548" xr:uid="{00000000-0005-0000-0000-0000B8120000}"/>
    <cellStyle name="標準 4 5 3 2 2 3 2" xfId="4549" xr:uid="{00000000-0005-0000-0000-0000B9120000}"/>
    <cellStyle name="標準 4 5 3 2 2 3 2 2" xfId="4550" xr:uid="{00000000-0005-0000-0000-0000BA120000}"/>
    <cellStyle name="標準 4 5 3 2 2 3 2 2 2" xfId="4551" xr:uid="{00000000-0005-0000-0000-0000BB120000}"/>
    <cellStyle name="標準 4 5 3 2 2 3 2 3" xfId="4552" xr:uid="{00000000-0005-0000-0000-0000BC120000}"/>
    <cellStyle name="標準 4 5 3 2 2 3 3" xfId="4553" xr:uid="{00000000-0005-0000-0000-0000BD120000}"/>
    <cellStyle name="標準 4 5 3 2 2 3 3 2" xfId="4554" xr:uid="{00000000-0005-0000-0000-0000BE120000}"/>
    <cellStyle name="標準 4 5 3 2 2 3 4" xfId="4555" xr:uid="{00000000-0005-0000-0000-0000BF120000}"/>
    <cellStyle name="標準 4 5 3 2 2 4" xfId="4556" xr:uid="{00000000-0005-0000-0000-0000C0120000}"/>
    <cellStyle name="標準 4 5 3 2 2 4 2" xfId="4557" xr:uid="{00000000-0005-0000-0000-0000C1120000}"/>
    <cellStyle name="標準 4 5 3 2 2 4 2 2" xfId="4558" xr:uid="{00000000-0005-0000-0000-0000C2120000}"/>
    <cellStyle name="標準 4 5 3 2 2 4 3" xfId="4559" xr:uid="{00000000-0005-0000-0000-0000C3120000}"/>
    <cellStyle name="標準 4 5 3 2 2 5" xfId="4560" xr:uid="{00000000-0005-0000-0000-0000C4120000}"/>
    <cellStyle name="標準 4 5 3 2 2 5 2" xfId="4561" xr:uid="{00000000-0005-0000-0000-0000C5120000}"/>
    <cellStyle name="標準 4 5 3 2 2 6" xfId="4562" xr:uid="{00000000-0005-0000-0000-0000C6120000}"/>
    <cellStyle name="標準 4 5 3 2 3" xfId="4563" xr:uid="{00000000-0005-0000-0000-0000C7120000}"/>
    <cellStyle name="標準 4 5 3 2 3 2" xfId="4564" xr:uid="{00000000-0005-0000-0000-0000C8120000}"/>
    <cellStyle name="標準 4 5 3 2 3 2 2" xfId="4565" xr:uid="{00000000-0005-0000-0000-0000C9120000}"/>
    <cellStyle name="標準 4 5 3 2 3 2 2 2" xfId="4566" xr:uid="{00000000-0005-0000-0000-0000CA120000}"/>
    <cellStyle name="標準 4 5 3 2 3 2 3" xfId="4567" xr:uid="{00000000-0005-0000-0000-0000CB120000}"/>
    <cellStyle name="標準 4 5 3 2 3 3" xfId="4568" xr:uid="{00000000-0005-0000-0000-0000CC120000}"/>
    <cellStyle name="標準 4 5 3 2 3 3 2" xfId="4569" xr:uid="{00000000-0005-0000-0000-0000CD120000}"/>
    <cellStyle name="標準 4 5 3 2 3 4" xfId="4570" xr:uid="{00000000-0005-0000-0000-0000CE120000}"/>
    <cellStyle name="標準 4 5 3 2 4" xfId="4571" xr:uid="{00000000-0005-0000-0000-0000CF120000}"/>
    <cellStyle name="標準 4 5 3 2 4 2" xfId="4572" xr:uid="{00000000-0005-0000-0000-0000D0120000}"/>
    <cellStyle name="標準 4 5 3 2 4 2 2" xfId="4573" xr:uid="{00000000-0005-0000-0000-0000D1120000}"/>
    <cellStyle name="標準 4 5 3 2 4 2 2 2" xfId="4574" xr:uid="{00000000-0005-0000-0000-0000D2120000}"/>
    <cellStyle name="標準 4 5 3 2 4 2 3" xfId="4575" xr:uid="{00000000-0005-0000-0000-0000D3120000}"/>
    <cellStyle name="標準 4 5 3 2 4 3" xfId="4576" xr:uid="{00000000-0005-0000-0000-0000D4120000}"/>
    <cellStyle name="標準 4 5 3 2 4 3 2" xfId="4577" xr:uid="{00000000-0005-0000-0000-0000D5120000}"/>
    <cellStyle name="標準 4 5 3 2 4 4" xfId="4578" xr:uid="{00000000-0005-0000-0000-0000D6120000}"/>
    <cellStyle name="標準 4 5 3 2 5" xfId="4579" xr:uid="{00000000-0005-0000-0000-0000D7120000}"/>
    <cellStyle name="標準 4 5 3 2 5 2" xfId="4580" xr:uid="{00000000-0005-0000-0000-0000D8120000}"/>
    <cellStyle name="標準 4 5 3 2 5 2 2" xfId="4581" xr:uid="{00000000-0005-0000-0000-0000D9120000}"/>
    <cellStyle name="標準 4 5 3 2 5 3" xfId="4582" xr:uid="{00000000-0005-0000-0000-0000DA120000}"/>
    <cellStyle name="標準 4 5 3 2 6" xfId="4583" xr:uid="{00000000-0005-0000-0000-0000DB120000}"/>
    <cellStyle name="標準 4 5 3 2 6 2" xfId="4584" xr:uid="{00000000-0005-0000-0000-0000DC120000}"/>
    <cellStyle name="標準 4 5 3 3" xfId="4585" xr:uid="{00000000-0005-0000-0000-0000DD120000}"/>
    <cellStyle name="標準 4 5 3 3 2" xfId="4586" xr:uid="{00000000-0005-0000-0000-0000DE120000}"/>
    <cellStyle name="標準 4 5 3 3 2 2" xfId="4587" xr:uid="{00000000-0005-0000-0000-0000DF120000}"/>
    <cellStyle name="標準 4 5 3 3 2 2 2" xfId="4588" xr:uid="{00000000-0005-0000-0000-0000E0120000}"/>
    <cellStyle name="標準 4 5 3 3 2 2 2 2" xfId="4589" xr:uid="{00000000-0005-0000-0000-0000E1120000}"/>
    <cellStyle name="標準 4 5 3 3 2 2 2 2 2" xfId="4590" xr:uid="{00000000-0005-0000-0000-0000E2120000}"/>
    <cellStyle name="標準 4 5 3 3 2 2 2 3" xfId="4591" xr:uid="{00000000-0005-0000-0000-0000E3120000}"/>
    <cellStyle name="標準 4 5 3 3 2 2 3" xfId="4592" xr:uid="{00000000-0005-0000-0000-0000E4120000}"/>
    <cellStyle name="標準 4 5 3 3 2 2 3 2" xfId="4593" xr:uid="{00000000-0005-0000-0000-0000E5120000}"/>
    <cellStyle name="標準 4 5 3 3 2 2 4" xfId="4594" xr:uid="{00000000-0005-0000-0000-0000E6120000}"/>
    <cellStyle name="標準 4 5 3 3 2 3" xfId="4595" xr:uid="{00000000-0005-0000-0000-0000E7120000}"/>
    <cellStyle name="標準 4 5 3 3 2 3 2" xfId="4596" xr:uid="{00000000-0005-0000-0000-0000E8120000}"/>
    <cellStyle name="標準 4 5 3 3 2 3 2 2" xfId="4597" xr:uid="{00000000-0005-0000-0000-0000E9120000}"/>
    <cellStyle name="標準 4 5 3 3 2 3 2 2 2" xfId="4598" xr:uid="{00000000-0005-0000-0000-0000EA120000}"/>
    <cellStyle name="標準 4 5 3 3 2 3 2 3" xfId="4599" xr:uid="{00000000-0005-0000-0000-0000EB120000}"/>
    <cellStyle name="標準 4 5 3 3 2 3 3" xfId="4600" xr:uid="{00000000-0005-0000-0000-0000EC120000}"/>
    <cellStyle name="標準 4 5 3 3 2 3 3 2" xfId="4601" xr:uid="{00000000-0005-0000-0000-0000ED120000}"/>
    <cellStyle name="標準 4 5 3 3 2 3 4" xfId="4602" xr:uid="{00000000-0005-0000-0000-0000EE120000}"/>
    <cellStyle name="標準 4 5 3 3 2 4" xfId="4603" xr:uid="{00000000-0005-0000-0000-0000EF120000}"/>
    <cellStyle name="標準 4 5 3 3 2 4 2" xfId="4604" xr:uid="{00000000-0005-0000-0000-0000F0120000}"/>
    <cellStyle name="標準 4 5 3 3 2 4 2 2" xfId="4605" xr:uid="{00000000-0005-0000-0000-0000F1120000}"/>
    <cellStyle name="標準 4 5 3 3 2 4 3" xfId="4606" xr:uid="{00000000-0005-0000-0000-0000F2120000}"/>
    <cellStyle name="標準 4 5 3 3 2 5" xfId="4607" xr:uid="{00000000-0005-0000-0000-0000F3120000}"/>
    <cellStyle name="標準 4 5 3 3 2 5 2" xfId="4608" xr:uid="{00000000-0005-0000-0000-0000F4120000}"/>
    <cellStyle name="標準 4 5 3 3 2 6" xfId="4609" xr:uid="{00000000-0005-0000-0000-0000F5120000}"/>
    <cellStyle name="標準 4 5 3 3 3" xfId="4610" xr:uid="{00000000-0005-0000-0000-0000F6120000}"/>
    <cellStyle name="標準 4 5 3 3 3 2" xfId="4611" xr:uid="{00000000-0005-0000-0000-0000F7120000}"/>
    <cellStyle name="標準 4 5 3 3 3 2 2" xfId="4612" xr:uid="{00000000-0005-0000-0000-0000F8120000}"/>
    <cellStyle name="標準 4 5 3 3 3 2 2 2" xfId="4613" xr:uid="{00000000-0005-0000-0000-0000F9120000}"/>
    <cellStyle name="標準 4 5 3 3 3 2 3" xfId="4614" xr:uid="{00000000-0005-0000-0000-0000FA120000}"/>
    <cellStyle name="標準 4 5 3 3 3 3" xfId="4615" xr:uid="{00000000-0005-0000-0000-0000FB120000}"/>
    <cellStyle name="標準 4 5 3 3 3 3 2" xfId="4616" xr:uid="{00000000-0005-0000-0000-0000FC120000}"/>
    <cellStyle name="標準 4 5 3 3 3 4" xfId="4617" xr:uid="{00000000-0005-0000-0000-0000FD120000}"/>
    <cellStyle name="標準 4 5 3 3 4" xfId="4618" xr:uid="{00000000-0005-0000-0000-0000FE120000}"/>
    <cellStyle name="標準 4 5 3 3 4 2" xfId="4619" xr:uid="{00000000-0005-0000-0000-0000FF120000}"/>
    <cellStyle name="標準 4 5 3 3 4 2 2" xfId="4620" xr:uid="{00000000-0005-0000-0000-000000130000}"/>
    <cellStyle name="標準 4 5 3 3 4 2 2 2" xfId="4621" xr:uid="{00000000-0005-0000-0000-000001130000}"/>
    <cellStyle name="標準 4 5 3 3 4 2 3" xfId="4622" xr:uid="{00000000-0005-0000-0000-000002130000}"/>
    <cellStyle name="標準 4 5 3 3 4 3" xfId="4623" xr:uid="{00000000-0005-0000-0000-000003130000}"/>
    <cellStyle name="標準 4 5 3 3 4 3 2" xfId="4624" xr:uid="{00000000-0005-0000-0000-000004130000}"/>
    <cellStyle name="標準 4 5 3 3 4 4" xfId="4625" xr:uid="{00000000-0005-0000-0000-000005130000}"/>
    <cellStyle name="標準 4 5 3 3 5" xfId="4626" xr:uid="{00000000-0005-0000-0000-000006130000}"/>
    <cellStyle name="標準 4 5 3 3 5 2" xfId="4627" xr:uid="{00000000-0005-0000-0000-000007130000}"/>
    <cellStyle name="標準 4 5 3 3 5 2 2" xfId="4628" xr:uid="{00000000-0005-0000-0000-000008130000}"/>
    <cellStyle name="標準 4 5 3 3 5 3" xfId="4629" xr:uid="{00000000-0005-0000-0000-000009130000}"/>
    <cellStyle name="標準 4 5 3 3 6" xfId="4630" xr:uid="{00000000-0005-0000-0000-00000A130000}"/>
    <cellStyle name="標準 4 5 3 3 6 2" xfId="4631" xr:uid="{00000000-0005-0000-0000-00000B130000}"/>
    <cellStyle name="標準 4 5 3 4" xfId="4632" xr:uid="{00000000-0005-0000-0000-00000C130000}"/>
    <cellStyle name="標準 4 5 3 4 2" xfId="4633" xr:uid="{00000000-0005-0000-0000-00000D130000}"/>
    <cellStyle name="標準 4 5 3 4 2 2" xfId="4634" xr:uid="{00000000-0005-0000-0000-00000E130000}"/>
    <cellStyle name="標準 4 5 3 4 2 2 2" xfId="4635" xr:uid="{00000000-0005-0000-0000-00000F130000}"/>
    <cellStyle name="標準 4 5 3 4 2 2 2 2" xfId="4636" xr:uid="{00000000-0005-0000-0000-000010130000}"/>
    <cellStyle name="標準 4 5 3 4 2 2 3" xfId="4637" xr:uid="{00000000-0005-0000-0000-000011130000}"/>
    <cellStyle name="標準 4 5 3 4 2 3" xfId="4638" xr:uid="{00000000-0005-0000-0000-000012130000}"/>
    <cellStyle name="標準 4 5 3 4 2 3 2" xfId="4639" xr:uid="{00000000-0005-0000-0000-000013130000}"/>
    <cellStyle name="標準 4 5 3 4 2 4" xfId="4640" xr:uid="{00000000-0005-0000-0000-000014130000}"/>
    <cellStyle name="標準 4 5 3 4 3" xfId="4641" xr:uid="{00000000-0005-0000-0000-000015130000}"/>
    <cellStyle name="標準 4 5 3 4 3 2" xfId="4642" xr:uid="{00000000-0005-0000-0000-000016130000}"/>
    <cellStyle name="標準 4 5 3 4 3 2 2" xfId="4643" xr:uid="{00000000-0005-0000-0000-000017130000}"/>
    <cellStyle name="標準 4 5 3 4 3 2 2 2" xfId="4644" xr:uid="{00000000-0005-0000-0000-000018130000}"/>
    <cellStyle name="標準 4 5 3 4 3 2 3" xfId="4645" xr:uid="{00000000-0005-0000-0000-000019130000}"/>
    <cellStyle name="標準 4 5 3 4 3 3" xfId="4646" xr:uid="{00000000-0005-0000-0000-00001A130000}"/>
    <cellStyle name="標準 4 5 3 4 3 3 2" xfId="4647" xr:uid="{00000000-0005-0000-0000-00001B130000}"/>
    <cellStyle name="標準 4 5 3 4 3 4" xfId="4648" xr:uid="{00000000-0005-0000-0000-00001C130000}"/>
    <cellStyle name="標準 4 5 3 4 4" xfId="4649" xr:uid="{00000000-0005-0000-0000-00001D130000}"/>
    <cellStyle name="標準 4 5 3 4 4 2" xfId="4650" xr:uid="{00000000-0005-0000-0000-00001E130000}"/>
    <cellStyle name="標準 4 5 3 4 4 2 2" xfId="4651" xr:uid="{00000000-0005-0000-0000-00001F130000}"/>
    <cellStyle name="標準 4 5 3 4 4 3" xfId="4652" xr:uid="{00000000-0005-0000-0000-000020130000}"/>
    <cellStyle name="標準 4 5 3 4 5" xfId="4653" xr:uid="{00000000-0005-0000-0000-000021130000}"/>
    <cellStyle name="標準 4 5 3 4 5 2" xfId="4654" xr:uid="{00000000-0005-0000-0000-000022130000}"/>
    <cellStyle name="標準 4 5 3 4 6" xfId="4655" xr:uid="{00000000-0005-0000-0000-000023130000}"/>
    <cellStyle name="標準 4 5 3 5" xfId="4656" xr:uid="{00000000-0005-0000-0000-000024130000}"/>
    <cellStyle name="標準 4 5 3 5 2" xfId="4657" xr:uid="{00000000-0005-0000-0000-000025130000}"/>
    <cellStyle name="標準 4 5 3 5 2 2" xfId="4658" xr:uid="{00000000-0005-0000-0000-000026130000}"/>
    <cellStyle name="標準 4 5 3 5 2 2 2" xfId="4659" xr:uid="{00000000-0005-0000-0000-000027130000}"/>
    <cellStyle name="標準 4 5 3 5 2 3" xfId="4660" xr:uid="{00000000-0005-0000-0000-000028130000}"/>
    <cellStyle name="標準 4 5 3 5 3" xfId="4661" xr:uid="{00000000-0005-0000-0000-000029130000}"/>
    <cellStyle name="標準 4 5 3 5 3 2" xfId="4662" xr:uid="{00000000-0005-0000-0000-00002A130000}"/>
    <cellStyle name="標準 4 5 3 5 4" xfId="4663" xr:uid="{00000000-0005-0000-0000-00002B130000}"/>
    <cellStyle name="標準 4 5 3 6" xfId="4664" xr:uid="{00000000-0005-0000-0000-00002C130000}"/>
    <cellStyle name="標準 4 5 3 6 2" xfId="4665" xr:uid="{00000000-0005-0000-0000-00002D130000}"/>
    <cellStyle name="標準 4 5 3 6 2 2" xfId="4666" xr:uid="{00000000-0005-0000-0000-00002E130000}"/>
    <cellStyle name="標準 4 5 3 6 2 2 2" xfId="4667" xr:uid="{00000000-0005-0000-0000-00002F130000}"/>
    <cellStyle name="標準 4 5 3 6 2 3" xfId="4668" xr:uid="{00000000-0005-0000-0000-000030130000}"/>
    <cellStyle name="標準 4 5 3 6 3" xfId="4669" xr:uid="{00000000-0005-0000-0000-000031130000}"/>
    <cellStyle name="標準 4 5 3 6 3 2" xfId="4670" xr:uid="{00000000-0005-0000-0000-000032130000}"/>
    <cellStyle name="標準 4 5 3 6 4" xfId="4671" xr:uid="{00000000-0005-0000-0000-000033130000}"/>
    <cellStyle name="標準 4 5 3 7" xfId="4672" xr:uid="{00000000-0005-0000-0000-000034130000}"/>
    <cellStyle name="標準 4 5 3 7 2" xfId="4673" xr:uid="{00000000-0005-0000-0000-000035130000}"/>
    <cellStyle name="標準 4 5 3 7 2 2" xfId="4674" xr:uid="{00000000-0005-0000-0000-000036130000}"/>
    <cellStyle name="標準 4 5 3 7 3" xfId="4675" xr:uid="{00000000-0005-0000-0000-000037130000}"/>
    <cellStyle name="標準 4 5 3 8" xfId="4676" xr:uid="{00000000-0005-0000-0000-000038130000}"/>
    <cellStyle name="標準 4 5 3 8 2" xfId="4677" xr:uid="{00000000-0005-0000-0000-000039130000}"/>
    <cellStyle name="標準 4 5 4" xfId="4678" xr:uid="{00000000-0005-0000-0000-00003A130000}"/>
    <cellStyle name="標準 4 5 4 2" xfId="4679" xr:uid="{00000000-0005-0000-0000-00003B130000}"/>
    <cellStyle name="標準 4 5 4 2 2" xfId="4680" xr:uid="{00000000-0005-0000-0000-00003C130000}"/>
    <cellStyle name="標準 4 5 4 2 2 2" xfId="4681" xr:uid="{00000000-0005-0000-0000-00003D130000}"/>
    <cellStyle name="標準 4 5 4 2 2 2 2" xfId="4682" xr:uid="{00000000-0005-0000-0000-00003E130000}"/>
    <cellStyle name="標準 4 5 4 2 2 2 2 2" xfId="4683" xr:uid="{00000000-0005-0000-0000-00003F130000}"/>
    <cellStyle name="標準 4 5 4 2 2 2 3" xfId="4684" xr:uid="{00000000-0005-0000-0000-000040130000}"/>
    <cellStyle name="標準 4 5 4 2 2 3" xfId="4685" xr:uid="{00000000-0005-0000-0000-000041130000}"/>
    <cellStyle name="標準 4 5 4 2 2 3 2" xfId="4686" xr:uid="{00000000-0005-0000-0000-000042130000}"/>
    <cellStyle name="標準 4 5 4 2 2 4" xfId="4687" xr:uid="{00000000-0005-0000-0000-000043130000}"/>
    <cellStyle name="標準 4 5 4 2 3" xfId="4688" xr:uid="{00000000-0005-0000-0000-000044130000}"/>
    <cellStyle name="標準 4 5 4 2 3 2" xfId="4689" xr:uid="{00000000-0005-0000-0000-000045130000}"/>
    <cellStyle name="標準 4 5 4 2 3 2 2" xfId="4690" xr:uid="{00000000-0005-0000-0000-000046130000}"/>
    <cellStyle name="標準 4 5 4 2 3 2 2 2" xfId="4691" xr:uid="{00000000-0005-0000-0000-000047130000}"/>
    <cellStyle name="標準 4 5 4 2 3 2 3" xfId="4692" xr:uid="{00000000-0005-0000-0000-000048130000}"/>
    <cellStyle name="標準 4 5 4 2 3 3" xfId="4693" xr:uid="{00000000-0005-0000-0000-000049130000}"/>
    <cellStyle name="標準 4 5 4 2 3 3 2" xfId="4694" xr:uid="{00000000-0005-0000-0000-00004A130000}"/>
    <cellStyle name="標準 4 5 4 2 3 4" xfId="4695" xr:uid="{00000000-0005-0000-0000-00004B130000}"/>
    <cellStyle name="標準 4 5 4 2 4" xfId="4696" xr:uid="{00000000-0005-0000-0000-00004C130000}"/>
    <cellStyle name="標準 4 5 4 2 4 2" xfId="4697" xr:uid="{00000000-0005-0000-0000-00004D130000}"/>
    <cellStyle name="標準 4 5 4 2 4 2 2" xfId="4698" xr:uid="{00000000-0005-0000-0000-00004E130000}"/>
    <cellStyle name="標準 4 5 4 2 4 3" xfId="4699" xr:uid="{00000000-0005-0000-0000-00004F130000}"/>
    <cellStyle name="標準 4 5 4 2 5" xfId="4700" xr:uid="{00000000-0005-0000-0000-000050130000}"/>
    <cellStyle name="標準 4 5 4 2 5 2" xfId="4701" xr:uid="{00000000-0005-0000-0000-000051130000}"/>
    <cellStyle name="標準 4 5 4 2 6" xfId="4702" xr:uid="{00000000-0005-0000-0000-000052130000}"/>
    <cellStyle name="標準 4 5 4 3" xfId="4703" xr:uid="{00000000-0005-0000-0000-000053130000}"/>
    <cellStyle name="標準 4 5 4 3 2" xfId="4704" xr:uid="{00000000-0005-0000-0000-000054130000}"/>
    <cellStyle name="標準 4 5 4 3 2 2" xfId="4705" xr:uid="{00000000-0005-0000-0000-000055130000}"/>
    <cellStyle name="標準 4 5 4 3 2 2 2" xfId="4706" xr:uid="{00000000-0005-0000-0000-000056130000}"/>
    <cellStyle name="標準 4 5 4 3 2 3" xfId="4707" xr:uid="{00000000-0005-0000-0000-000057130000}"/>
    <cellStyle name="標準 4 5 4 3 3" xfId="4708" xr:uid="{00000000-0005-0000-0000-000058130000}"/>
    <cellStyle name="標準 4 5 4 3 3 2" xfId="4709" xr:uid="{00000000-0005-0000-0000-000059130000}"/>
    <cellStyle name="標準 4 5 4 3 4" xfId="4710" xr:uid="{00000000-0005-0000-0000-00005A130000}"/>
    <cellStyle name="標準 4 5 4 4" xfId="4711" xr:uid="{00000000-0005-0000-0000-00005B130000}"/>
    <cellStyle name="標準 4 5 4 4 2" xfId="4712" xr:uid="{00000000-0005-0000-0000-00005C130000}"/>
    <cellStyle name="標準 4 5 4 4 2 2" xfId="4713" xr:uid="{00000000-0005-0000-0000-00005D130000}"/>
    <cellStyle name="標準 4 5 4 4 2 2 2" xfId="4714" xr:uid="{00000000-0005-0000-0000-00005E130000}"/>
    <cellStyle name="標準 4 5 4 4 2 3" xfId="4715" xr:uid="{00000000-0005-0000-0000-00005F130000}"/>
    <cellStyle name="標準 4 5 4 4 3" xfId="4716" xr:uid="{00000000-0005-0000-0000-000060130000}"/>
    <cellStyle name="標準 4 5 4 4 3 2" xfId="4717" xr:uid="{00000000-0005-0000-0000-000061130000}"/>
    <cellStyle name="標準 4 5 4 4 4" xfId="4718" xr:uid="{00000000-0005-0000-0000-000062130000}"/>
    <cellStyle name="標準 4 5 4 5" xfId="4719" xr:uid="{00000000-0005-0000-0000-000063130000}"/>
    <cellStyle name="標準 4 5 4 5 2" xfId="4720" xr:uid="{00000000-0005-0000-0000-000064130000}"/>
    <cellStyle name="標準 4 5 4 5 2 2" xfId="4721" xr:uid="{00000000-0005-0000-0000-000065130000}"/>
    <cellStyle name="標準 4 5 4 5 3" xfId="4722" xr:uid="{00000000-0005-0000-0000-000066130000}"/>
    <cellStyle name="標準 4 5 4 6" xfId="4723" xr:uid="{00000000-0005-0000-0000-000067130000}"/>
    <cellStyle name="標準 4 5 4 6 2" xfId="4724" xr:uid="{00000000-0005-0000-0000-000068130000}"/>
    <cellStyle name="標準 4 5 5" xfId="4725" xr:uid="{00000000-0005-0000-0000-000069130000}"/>
    <cellStyle name="標準 4 5 5 2" xfId="4726" xr:uid="{00000000-0005-0000-0000-00006A130000}"/>
    <cellStyle name="標準 4 5 5 2 2" xfId="4727" xr:uid="{00000000-0005-0000-0000-00006B130000}"/>
    <cellStyle name="標準 4 5 5 2 2 2" xfId="4728" xr:uid="{00000000-0005-0000-0000-00006C130000}"/>
    <cellStyle name="標準 4 5 5 2 2 2 2" xfId="4729" xr:uid="{00000000-0005-0000-0000-00006D130000}"/>
    <cellStyle name="標準 4 5 5 2 2 2 2 2" xfId="4730" xr:uid="{00000000-0005-0000-0000-00006E130000}"/>
    <cellStyle name="標準 4 5 5 2 2 2 3" xfId="4731" xr:uid="{00000000-0005-0000-0000-00006F130000}"/>
    <cellStyle name="標準 4 5 5 2 2 3" xfId="4732" xr:uid="{00000000-0005-0000-0000-000070130000}"/>
    <cellStyle name="標準 4 5 5 2 2 3 2" xfId="4733" xr:uid="{00000000-0005-0000-0000-000071130000}"/>
    <cellStyle name="標準 4 5 5 2 2 4" xfId="4734" xr:uid="{00000000-0005-0000-0000-000072130000}"/>
    <cellStyle name="標準 4 5 5 2 3" xfId="4735" xr:uid="{00000000-0005-0000-0000-000073130000}"/>
    <cellStyle name="標準 4 5 5 2 3 2" xfId="4736" xr:uid="{00000000-0005-0000-0000-000074130000}"/>
    <cellStyle name="標準 4 5 5 2 3 2 2" xfId="4737" xr:uid="{00000000-0005-0000-0000-000075130000}"/>
    <cellStyle name="標準 4 5 5 2 3 2 2 2" xfId="4738" xr:uid="{00000000-0005-0000-0000-000076130000}"/>
    <cellStyle name="標準 4 5 5 2 3 2 3" xfId="4739" xr:uid="{00000000-0005-0000-0000-000077130000}"/>
    <cellStyle name="標準 4 5 5 2 3 3" xfId="4740" xr:uid="{00000000-0005-0000-0000-000078130000}"/>
    <cellStyle name="標準 4 5 5 2 3 3 2" xfId="4741" xr:uid="{00000000-0005-0000-0000-000079130000}"/>
    <cellStyle name="標準 4 5 5 2 3 4" xfId="4742" xr:uid="{00000000-0005-0000-0000-00007A130000}"/>
    <cellStyle name="標準 4 5 5 2 4" xfId="4743" xr:uid="{00000000-0005-0000-0000-00007B130000}"/>
    <cellStyle name="標準 4 5 5 2 4 2" xfId="4744" xr:uid="{00000000-0005-0000-0000-00007C130000}"/>
    <cellStyle name="標準 4 5 5 2 4 2 2" xfId="4745" xr:uid="{00000000-0005-0000-0000-00007D130000}"/>
    <cellStyle name="標準 4 5 5 2 4 3" xfId="4746" xr:uid="{00000000-0005-0000-0000-00007E130000}"/>
    <cellStyle name="標準 4 5 5 2 5" xfId="4747" xr:uid="{00000000-0005-0000-0000-00007F130000}"/>
    <cellStyle name="標準 4 5 5 2 5 2" xfId="4748" xr:uid="{00000000-0005-0000-0000-000080130000}"/>
    <cellStyle name="標準 4 5 5 2 6" xfId="4749" xr:uid="{00000000-0005-0000-0000-000081130000}"/>
    <cellStyle name="標準 4 5 5 3" xfId="4750" xr:uid="{00000000-0005-0000-0000-000082130000}"/>
    <cellStyle name="標準 4 5 5 3 2" xfId="4751" xr:uid="{00000000-0005-0000-0000-000083130000}"/>
    <cellStyle name="標準 4 5 5 3 2 2" xfId="4752" xr:uid="{00000000-0005-0000-0000-000084130000}"/>
    <cellStyle name="標準 4 5 5 3 2 2 2" xfId="4753" xr:uid="{00000000-0005-0000-0000-000085130000}"/>
    <cellStyle name="標準 4 5 5 3 2 3" xfId="4754" xr:uid="{00000000-0005-0000-0000-000086130000}"/>
    <cellStyle name="標準 4 5 5 3 3" xfId="4755" xr:uid="{00000000-0005-0000-0000-000087130000}"/>
    <cellStyle name="標準 4 5 5 3 3 2" xfId="4756" xr:uid="{00000000-0005-0000-0000-000088130000}"/>
    <cellStyle name="標準 4 5 5 3 4" xfId="4757" xr:uid="{00000000-0005-0000-0000-000089130000}"/>
    <cellStyle name="標準 4 5 5 4" xfId="4758" xr:uid="{00000000-0005-0000-0000-00008A130000}"/>
    <cellStyle name="標準 4 5 5 4 2" xfId="4759" xr:uid="{00000000-0005-0000-0000-00008B130000}"/>
    <cellStyle name="標準 4 5 5 4 2 2" xfId="4760" xr:uid="{00000000-0005-0000-0000-00008C130000}"/>
    <cellStyle name="標準 4 5 5 4 2 2 2" xfId="4761" xr:uid="{00000000-0005-0000-0000-00008D130000}"/>
    <cellStyle name="標準 4 5 5 4 2 3" xfId="4762" xr:uid="{00000000-0005-0000-0000-00008E130000}"/>
    <cellStyle name="標準 4 5 5 4 3" xfId="4763" xr:uid="{00000000-0005-0000-0000-00008F130000}"/>
    <cellStyle name="標準 4 5 5 4 3 2" xfId="4764" xr:uid="{00000000-0005-0000-0000-000090130000}"/>
    <cellStyle name="標準 4 5 5 4 4" xfId="4765" xr:uid="{00000000-0005-0000-0000-000091130000}"/>
    <cellStyle name="標準 4 5 5 5" xfId="4766" xr:uid="{00000000-0005-0000-0000-000092130000}"/>
    <cellStyle name="標準 4 5 5 5 2" xfId="4767" xr:uid="{00000000-0005-0000-0000-000093130000}"/>
    <cellStyle name="標準 4 5 5 5 2 2" xfId="4768" xr:uid="{00000000-0005-0000-0000-000094130000}"/>
    <cellStyle name="標準 4 5 5 5 3" xfId="4769" xr:uid="{00000000-0005-0000-0000-000095130000}"/>
    <cellStyle name="標準 4 5 5 6" xfId="4770" xr:uid="{00000000-0005-0000-0000-000096130000}"/>
    <cellStyle name="標準 4 5 5 6 2" xfId="4771" xr:uid="{00000000-0005-0000-0000-000097130000}"/>
    <cellStyle name="標準 4 5 6" xfId="4772" xr:uid="{00000000-0005-0000-0000-000098130000}"/>
    <cellStyle name="標準 4 5 6 2" xfId="4773" xr:uid="{00000000-0005-0000-0000-000099130000}"/>
    <cellStyle name="標準 4 5 6 2 2" xfId="4774" xr:uid="{00000000-0005-0000-0000-00009A130000}"/>
    <cellStyle name="標準 4 5 6 2 2 2" xfId="4775" xr:uid="{00000000-0005-0000-0000-00009B130000}"/>
    <cellStyle name="標準 4 5 6 2 2 2 2" xfId="4776" xr:uid="{00000000-0005-0000-0000-00009C130000}"/>
    <cellStyle name="標準 4 5 6 2 2 3" xfId="4777" xr:uid="{00000000-0005-0000-0000-00009D130000}"/>
    <cellStyle name="標準 4 5 6 2 3" xfId="4778" xr:uid="{00000000-0005-0000-0000-00009E130000}"/>
    <cellStyle name="標準 4 5 6 2 3 2" xfId="4779" xr:uid="{00000000-0005-0000-0000-00009F130000}"/>
    <cellStyle name="標準 4 5 6 2 4" xfId="4780" xr:uid="{00000000-0005-0000-0000-0000A0130000}"/>
    <cellStyle name="標準 4 5 6 3" xfId="4781" xr:uid="{00000000-0005-0000-0000-0000A1130000}"/>
    <cellStyle name="標準 4 5 6 3 2" xfId="4782" xr:uid="{00000000-0005-0000-0000-0000A2130000}"/>
    <cellStyle name="標準 4 5 6 3 2 2" xfId="4783" xr:uid="{00000000-0005-0000-0000-0000A3130000}"/>
    <cellStyle name="標準 4 5 6 3 2 2 2" xfId="4784" xr:uid="{00000000-0005-0000-0000-0000A4130000}"/>
    <cellStyle name="標準 4 5 6 3 2 3" xfId="4785" xr:uid="{00000000-0005-0000-0000-0000A5130000}"/>
    <cellStyle name="標準 4 5 6 3 3" xfId="4786" xr:uid="{00000000-0005-0000-0000-0000A6130000}"/>
    <cellStyle name="標準 4 5 6 3 3 2" xfId="4787" xr:uid="{00000000-0005-0000-0000-0000A7130000}"/>
    <cellStyle name="標準 4 5 6 3 4" xfId="4788" xr:uid="{00000000-0005-0000-0000-0000A8130000}"/>
    <cellStyle name="標準 4 5 6 4" xfId="4789" xr:uid="{00000000-0005-0000-0000-0000A9130000}"/>
    <cellStyle name="標準 4 5 6 4 2" xfId="4790" xr:uid="{00000000-0005-0000-0000-0000AA130000}"/>
    <cellStyle name="標準 4 5 6 4 2 2" xfId="4791" xr:uid="{00000000-0005-0000-0000-0000AB130000}"/>
    <cellStyle name="標準 4 5 6 4 3" xfId="4792" xr:uid="{00000000-0005-0000-0000-0000AC130000}"/>
    <cellStyle name="標準 4 5 6 5" xfId="4793" xr:uid="{00000000-0005-0000-0000-0000AD130000}"/>
    <cellStyle name="標準 4 5 6 5 2" xfId="4794" xr:uid="{00000000-0005-0000-0000-0000AE130000}"/>
    <cellStyle name="標準 4 5 6 6" xfId="4795" xr:uid="{00000000-0005-0000-0000-0000AF130000}"/>
    <cellStyle name="標準 4 5 7" xfId="4796" xr:uid="{00000000-0005-0000-0000-0000B0130000}"/>
    <cellStyle name="標準 4 5 7 2" xfId="4797" xr:uid="{00000000-0005-0000-0000-0000B1130000}"/>
    <cellStyle name="標準 4 5 7 2 2" xfId="4798" xr:uid="{00000000-0005-0000-0000-0000B2130000}"/>
    <cellStyle name="標準 4 5 7 2 2 2" xfId="4799" xr:uid="{00000000-0005-0000-0000-0000B3130000}"/>
    <cellStyle name="標準 4 5 7 2 3" xfId="4800" xr:uid="{00000000-0005-0000-0000-0000B4130000}"/>
    <cellStyle name="標準 4 5 7 3" xfId="4801" xr:uid="{00000000-0005-0000-0000-0000B5130000}"/>
    <cellStyle name="標準 4 5 7 3 2" xfId="4802" xr:uid="{00000000-0005-0000-0000-0000B6130000}"/>
    <cellStyle name="標準 4 5 7 4" xfId="4803" xr:uid="{00000000-0005-0000-0000-0000B7130000}"/>
    <cellStyle name="標準 4 5 8" xfId="4804" xr:uid="{00000000-0005-0000-0000-0000B8130000}"/>
    <cellStyle name="標準 4 5 8 2" xfId="4805" xr:uid="{00000000-0005-0000-0000-0000B9130000}"/>
    <cellStyle name="標準 4 5 8 2 2" xfId="4806" xr:uid="{00000000-0005-0000-0000-0000BA130000}"/>
    <cellStyle name="標準 4 5 8 2 2 2" xfId="4807" xr:uid="{00000000-0005-0000-0000-0000BB130000}"/>
    <cellStyle name="標準 4 5 8 2 3" xfId="4808" xr:uid="{00000000-0005-0000-0000-0000BC130000}"/>
    <cellStyle name="標準 4 5 8 3" xfId="4809" xr:uid="{00000000-0005-0000-0000-0000BD130000}"/>
    <cellStyle name="標準 4 5 8 3 2" xfId="4810" xr:uid="{00000000-0005-0000-0000-0000BE130000}"/>
    <cellStyle name="標準 4 5 8 4" xfId="4811" xr:uid="{00000000-0005-0000-0000-0000BF130000}"/>
    <cellStyle name="標準 4 5 9" xfId="4812" xr:uid="{00000000-0005-0000-0000-0000C0130000}"/>
    <cellStyle name="標準 4 5 9 2" xfId="4813" xr:uid="{00000000-0005-0000-0000-0000C1130000}"/>
    <cellStyle name="標準 4 5 9 2 2" xfId="4814" xr:uid="{00000000-0005-0000-0000-0000C2130000}"/>
    <cellStyle name="標準 4 5 9 3" xfId="4815" xr:uid="{00000000-0005-0000-0000-0000C3130000}"/>
    <cellStyle name="標準 4 6" xfId="4816" xr:uid="{00000000-0005-0000-0000-0000C4130000}"/>
    <cellStyle name="標準 4 6 2" xfId="4817" xr:uid="{00000000-0005-0000-0000-0000C5130000}"/>
    <cellStyle name="標準 4 6 2 2" xfId="4818" xr:uid="{00000000-0005-0000-0000-0000C6130000}"/>
    <cellStyle name="標準 4 6 2 2 2" xfId="4819" xr:uid="{00000000-0005-0000-0000-0000C7130000}"/>
    <cellStyle name="標準 4 6 2 2 2 2" xfId="4820" xr:uid="{00000000-0005-0000-0000-0000C8130000}"/>
    <cellStyle name="標準 4 6 2 2 2 2 2" xfId="4821" xr:uid="{00000000-0005-0000-0000-0000C9130000}"/>
    <cellStyle name="標準 4 6 2 2 2 2 2 2" xfId="4822" xr:uid="{00000000-0005-0000-0000-0000CA130000}"/>
    <cellStyle name="標準 4 6 2 2 2 2 3" xfId="4823" xr:uid="{00000000-0005-0000-0000-0000CB130000}"/>
    <cellStyle name="標準 4 6 2 2 2 3" xfId="4824" xr:uid="{00000000-0005-0000-0000-0000CC130000}"/>
    <cellStyle name="標準 4 6 2 2 2 3 2" xfId="4825" xr:uid="{00000000-0005-0000-0000-0000CD130000}"/>
    <cellStyle name="標準 4 6 2 2 2 4" xfId="4826" xr:uid="{00000000-0005-0000-0000-0000CE130000}"/>
    <cellStyle name="標準 4 6 2 2 3" xfId="4827" xr:uid="{00000000-0005-0000-0000-0000CF130000}"/>
    <cellStyle name="標準 4 6 2 2 3 2" xfId="4828" xr:uid="{00000000-0005-0000-0000-0000D0130000}"/>
    <cellStyle name="標準 4 6 2 2 3 2 2" xfId="4829" xr:uid="{00000000-0005-0000-0000-0000D1130000}"/>
    <cellStyle name="標準 4 6 2 2 3 2 2 2" xfId="4830" xr:uid="{00000000-0005-0000-0000-0000D2130000}"/>
    <cellStyle name="標準 4 6 2 2 3 2 3" xfId="4831" xr:uid="{00000000-0005-0000-0000-0000D3130000}"/>
    <cellStyle name="標準 4 6 2 2 3 3" xfId="4832" xr:uid="{00000000-0005-0000-0000-0000D4130000}"/>
    <cellStyle name="標準 4 6 2 2 3 3 2" xfId="4833" xr:uid="{00000000-0005-0000-0000-0000D5130000}"/>
    <cellStyle name="標準 4 6 2 2 3 4" xfId="4834" xr:uid="{00000000-0005-0000-0000-0000D6130000}"/>
    <cellStyle name="標準 4 6 2 2 4" xfId="4835" xr:uid="{00000000-0005-0000-0000-0000D7130000}"/>
    <cellStyle name="標準 4 6 2 2 4 2" xfId="4836" xr:uid="{00000000-0005-0000-0000-0000D8130000}"/>
    <cellStyle name="標準 4 6 2 2 4 2 2" xfId="4837" xr:uid="{00000000-0005-0000-0000-0000D9130000}"/>
    <cellStyle name="標準 4 6 2 2 4 3" xfId="4838" xr:uid="{00000000-0005-0000-0000-0000DA130000}"/>
    <cellStyle name="標準 4 6 2 2 5" xfId="4839" xr:uid="{00000000-0005-0000-0000-0000DB130000}"/>
    <cellStyle name="標準 4 6 2 2 5 2" xfId="4840" xr:uid="{00000000-0005-0000-0000-0000DC130000}"/>
    <cellStyle name="標準 4 6 2 2 6" xfId="4841" xr:uid="{00000000-0005-0000-0000-0000DD130000}"/>
    <cellStyle name="標準 4 6 2 3" xfId="4842" xr:uid="{00000000-0005-0000-0000-0000DE130000}"/>
    <cellStyle name="標準 4 6 2 3 2" xfId="4843" xr:uid="{00000000-0005-0000-0000-0000DF130000}"/>
    <cellStyle name="標準 4 6 2 3 2 2" xfId="4844" xr:uid="{00000000-0005-0000-0000-0000E0130000}"/>
    <cellStyle name="標準 4 6 2 3 2 2 2" xfId="4845" xr:uid="{00000000-0005-0000-0000-0000E1130000}"/>
    <cellStyle name="標準 4 6 2 3 2 3" xfId="4846" xr:uid="{00000000-0005-0000-0000-0000E2130000}"/>
    <cellStyle name="標準 4 6 2 3 3" xfId="4847" xr:uid="{00000000-0005-0000-0000-0000E3130000}"/>
    <cellStyle name="標準 4 6 2 3 3 2" xfId="4848" xr:uid="{00000000-0005-0000-0000-0000E4130000}"/>
    <cellStyle name="標準 4 6 2 3 4" xfId="4849" xr:uid="{00000000-0005-0000-0000-0000E5130000}"/>
    <cellStyle name="標準 4 6 2 4" xfId="4850" xr:uid="{00000000-0005-0000-0000-0000E6130000}"/>
    <cellStyle name="標準 4 6 2 4 2" xfId="4851" xr:uid="{00000000-0005-0000-0000-0000E7130000}"/>
    <cellStyle name="標準 4 6 2 4 2 2" xfId="4852" xr:uid="{00000000-0005-0000-0000-0000E8130000}"/>
    <cellStyle name="標準 4 6 2 4 2 2 2" xfId="4853" xr:uid="{00000000-0005-0000-0000-0000E9130000}"/>
    <cellStyle name="標準 4 6 2 4 2 3" xfId="4854" xr:uid="{00000000-0005-0000-0000-0000EA130000}"/>
    <cellStyle name="標準 4 6 2 4 3" xfId="4855" xr:uid="{00000000-0005-0000-0000-0000EB130000}"/>
    <cellStyle name="標準 4 6 2 4 3 2" xfId="4856" xr:uid="{00000000-0005-0000-0000-0000EC130000}"/>
    <cellStyle name="標準 4 6 2 4 4" xfId="4857" xr:uid="{00000000-0005-0000-0000-0000ED130000}"/>
    <cellStyle name="標準 4 6 2 5" xfId="4858" xr:uid="{00000000-0005-0000-0000-0000EE130000}"/>
    <cellStyle name="標準 4 6 2 5 2" xfId="4859" xr:uid="{00000000-0005-0000-0000-0000EF130000}"/>
    <cellStyle name="標準 4 6 2 5 2 2" xfId="4860" xr:uid="{00000000-0005-0000-0000-0000F0130000}"/>
    <cellStyle name="標準 4 6 2 5 3" xfId="4861" xr:uid="{00000000-0005-0000-0000-0000F1130000}"/>
    <cellStyle name="標準 4 6 2 6" xfId="4862" xr:uid="{00000000-0005-0000-0000-0000F2130000}"/>
    <cellStyle name="標準 4 6 2 6 2" xfId="4863" xr:uid="{00000000-0005-0000-0000-0000F3130000}"/>
    <cellStyle name="標準 4 6 3" xfId="4864" xr:uid="{00000000-0005-0000-0000-0000F4130000}"/>
    <cellStyle name="標準 4 6 3 2" xfId="4865" xr:uid="{00000000-0005-0000-0000-0000F5130000}"/>
    <cellStyle name="標準 4 6 3 2 2" xfId="4866" xr:uid="{00000000-0005-0000-0000-0000F6130000}"/>
    <cellStyle name="標準 4 6 3 2 2 2" xfId="4867" xr:uid="{00000000-0005-0000-0000-0000F7130000}"/>
    <cellStyle name="標準 4 6 3 2 2 2 2" xfId="4868" xr:uid="{00000000-0005-0000-0000-0000F8130000}"/>
    <cellStyle name="標準 4 6 3 2 2 2 2 2" xfId="4869" xr:uid="{00000000-0005-0000-0000-0000F9130000}"/>
    <cellStyle name="標準 4 6 3 2 2 2 3" xfId="4870" xr:uid="{00000000-0005-0000-0000-0000FA130000}"/>
    <cellStyle name="標準 4 6 3 2 2 3" xfId="4871" xr:uid="{00000000-0005-0000-0000-0000FB130000}"/>
    <cellStyle name="標準 4 6 3 2 2 3 2" xfId="4872" xr:uid="{00000000-0005-0000-0000-0000FC130000}"/>
    <cellStyle name="標準 4 6 3 2 2 4" xfId="4873" xr:uid="{00000000-0005-0000-0000-0000FD130000}"/>
    <cellStyle name="標準 4 6 3 2 3" xfId="4874" xr:uid="{00000000-0005-0000-0000-0000FE130000}"/>
    <cellStyle name="標準 4 6 3 2 3 2" xfId="4875" xr:uid="{00000000-0005-0000-0000-0000FF130000}"/>
    <cellStyle name="標準 4 6 3 2 3 2 2" xfId="4876" xr:uid="{00000000-0005-0000-0000-000000140000}"/>
    <cellStyle name="標準 4 6 3 2 3 2 2 2" xfId="4877" xr:uid="{00000000-0005-0000-0000-000001140000}"/>
    <cellStyle name="標準 4 6 3 2 3 2 3" xfId="4878" xr:uid="{00000000-0005-0000-0000-000002140000}"/>
    <cellStyle name="標準 4 6 3 2 3 3" xfId="4879" xr:uid="{00000000-0005-0000-0000-000003140000}"/>
    <cellStyle name="標準 4 6 3 2 3 3 2" xfId="4880" xr:uid="{00000000-0005-0000-0000-000004140000}"/>
    <cellStyle name="標準 4 6 3 2 3 4" xfId="4881" xr:uid="{00000000-0005-0000-0000-000005140000}"/>
    <cellStyle name="標準 4 6 3 2 4" xfId="4882" xr:uid="{00000000-0005-0000-0000-000006140000}"/>
    <cellStyle name="標準 4 6 3 2 4 2" xfId="4883" xr:uid="{00000000-0005-0000-0000-000007140000}"/>
    <cellStyle name="標準 4 6 3 2 4 2 2" xfId="4884" xr:uid="{00000000-0005-0000-0000-000008140000}"/>
    <cellStyle name="標準 4 6 3 2 4 3" xfId="4885" xr:uid="{00000000-0005-0000-0000-000009140000}"/>
    <cellStyle name="標準 4 6 3 2 5" xfId="4886" xr:uid="{00000000-0005-0000-0000-00000A140000}"/>
    <cellStyle name="標準 4 6 3 2 5 2" xfId="4887" xr:uid="{00000000-0005-0000-0000-00000B140000}"/>
    <cellStyle name="標準 4 6 3 2 6" xfId="4888" xr:uid="{00000000-0005-0000-0000-00000C140000}"/>
    <cellStyle name="標準 4 6 3 3" xfId="4889" xr:uid="{00000000-0005-0000-0000-00000D140000}"/>
    <cellStyle name="標準 4 6 3 3 2" xfId="4890" xr:uid="{00000000-0005-0000-0000-00000E140000}"/>
    <cellStyle name="標準 4 6 3 3 2 2" xfId="4891" xr:uid="{00000000-0005-0000-0000-00000F140000}"/>
    <cellStyle name="標準 4 6 3 3 2 2 2" xfId="4892" xr:uid="{00000000-0005-0000-0000-000010140000}"/>
    <cellStyle name="標準 4 6 3 3 2 3" xfId="4893" xr:uid="{00000000-0005-0000-0000-000011140000}"/>
    <cellStyle name="標準 4 6 3 3 3" xfId="4894" xr:uid="{00000000-0005-0000-0000-000012140000}"/>
    <cellStyle name="標準 4 6 3 3 3 2" xfId="4895" xr:uid="{00000000-0005-0000-0000-000013140000}"/>
    <cellStyle name="標準 4 6 3 3 4" xfId="4896" xr:uid="{00000000-0005-0000-0000-000014140000}"/>
    <cellStyle name="標準 4 6 3 4" xfId="4897" xr:uid="{00000000-0005-0000-0000-000015140000}"/>
    <cellStyle name="標準 4 6 3 4 2" xfId="4898" xr:uid="{00000000-0005-0000-0000-000016140000}"/>
    <cellStyle name="標準 4 6 3 4 2 2" xfId="4899" xr:uid="{00000000-0005-0000-0000-000017140000}"/>
    <cellStyle name="標準 4 6 3 4 2 2 2" xfId="4900" xr:uid="{00000000-0005-0000-0000-000018140000}"/>
    <cellStyle name="標準 4 6 3 4 2 3" xfId="4901" xr:uid="{00000000-0005-0000-0000-000019140000}"/>
    <cellStyle name="標準 4 6 3 4 3" xfId="4902" xr:uid="{00000000-0005-0000-0000-00001A140000}"/>
    <cellStyle name="標準 4 6 3 4 3 2" xfId="4903" xr:uid="{00000000-0005-0000-0000-00001B140000}"/>
    <cellStyle name="標準 4 6 3 4 4" xfId="4904" xr:uid="{00000000-0005-0000-0000-00001C140000}"/>
    <cellStyle name="標準 4 6 3 5" xfId="4905" xr:uid="{00000000-0005-0000-0000-00001D140000}"/>
    <cellStyle name="標準 4 6 3 5 2" xfId="4906" xr:uid="{00000000-0005-0000-0000-00001E140000}"/>
    <cellStyle name="標準 4 6 3 5 2 2" xfId="4907" xr:uid="{00000000-0005-0000-0000-00001F140000}"/>
    <cellStyle name="標準 4 6 3 5 3" xfId="4908" xr:uid="{00000000-0005-0000-0000-000020140000}"/>
    <cellStyle name="標準 4 6 3 6" xfId="4909" xr:uid="{00000000-0005-0000-0000-000021140000}"/>
    <cellStyle name="標準 4 6 3 6 2" xfId="4910" xr:uid="{00000000-0005-0000-0000-000022140000}"/>
    <cellStyle name="標準 4 6 4" xfId="4911" xr:uid="{00000000-0005-0000-0000-000023140000}"/>
    <cellStyle name="標準 4 6 4 2" xfId="4912" xr:uid="{00000000-0005-0000-0000-000024140000}"/>
    <cellStyle name="標準 4 6 4 2 2" xfId="4913" xr:uid="{00000000-0005-0000-0000-000025140000}"/>
    <cellStyle name="標準 4 6 4 2 2 2" xfId="4914" xr:uid="{00000000-0005-0000-0000-000026140000}"/>
    <cellStyle name="標準 4 6 4 2 2 2 2" xfId="4915" xr:uid="{00000000-0005-0000-0000-000027140000}"/>
    <cellStyle name="標準 4 6 4 2 2 3" xfId="4916" xr:uid="{00000000-0005-0000-0000-000028140000}"/>
    <cellStyle name="標準 4 6 4 2 3" xfId="4917" xr:uid="{00000000-0005-0000-0000-000029140000}"/>
    <cellStyle name="標準 4 6 4 2 3 2" xfId="4918" xr:uid="{00000000-0005-0000-0000-00002A140000}"/>
    <cellStyle name="標準 4 6 4 2 4" xfId="4919" xr:uid="{00000000-0005-0000-0000-00002B140000}"/>
    <cellStyle name="標準 4 6 4 3" xfId="4920" xr:uid="{00000000-0005-0000-0000-00002C140000}"/>
    <cellStyle name="標準 4 6 4 3 2" xfId="4921" xr:uid="{00000000-0005-0000-0000-00002D140000}"/>
    <cellStyle name="標準 4 6 4 3 2 2" xfId="4922" xr:uid="{00000000-0005-0000-0000-00002E140000}"/>
    <cellStyle name="標準 4 6 4 3 2 2 2" xfId="4923" xr:uid="{00000000-0005-0000-0000-00002F140000}"/>
    <cellStyle name="標準 4 6 4 3 2 3" xfId="4924" xr:uid="{00000000-0005-0000-0000-000030140000}"/>
    <cellStyle name="標準 4 6 4 3 3" xfId="4925" xr:uid="{00000000-0005-0000-0000-000031140000}"/>
    <cellStyle name="標準 4 6 4 3 3 2" xfId="4926" xr:uid="{00000000-0005-0000-0000-000032140000}"/>
    <cellStyle name="標準 4 6 4 3 4" xfId="4927" xr:uid="{00000000-0005-0000-0000-000033140000}"/>
    <cellStyle name="標準 4 6 4 4" xfId="4928" xr:uid="{00000000-0005-0000-0000-000034140000}"/>
    <cellStyle name="標準 4 6 4 4 2" xfId="4929" xr:uid="{00000000-0005-0000-0000-000035140000}"/>
    <cellStyle name="標準 4 6 4 4 2 2" xfId="4930" xr:uid="{00000000-0005-0000-0000-000036140000}"/>
    <cellStyle name="標準 4 6 4 4 3" xfId="4931" xr:uid="{00000000-0005-0000-0000-000037140000}"/>
    <cellStyle name="標準 4 6 4 5" xfId="4932" xr:uid="{00000000-0005-0000-0000-000038140000}"/>
    <cellStyle name="標準 4 6 4 5 2" xfId="4933" xr:uid="{00000000-0005-0000-0000-000039140000}"/>
    <cellStyle name="標準 4 6 4 6" xfId="4934" xr:uid="{00000000-0005-0000-0000-00003A140000}"/>
    <cellStyle name="標準 4 6 5" xfId="4935" xr:uid="{00000000-0005-0000-0000-00003B140000}"/>
    <cellStyle name="標準 4 6 5 2" xfId="4936" xr:uid="{00000000-0005-0000-0000-00003C140000}"/>
    <cellStyle name="標準 4 6 5 2 2" xfId="4937" xr:uid="{00000000-0005-0000-0000-00003D140000}"/>
    <cellStyle name="標準 4 6 5 2 2 2" xfId="4938" xr:uid="{00000000-0005-0000-0000-00003E140000}"/>
    <cellStyle name="標準 4 6 5 2 3" xfId="4939" xr:uid="{00000000-0005-0000-0000-00003F140000}"/>
    <cellStyle name="標準 4 6 5 3" xfId="4940" xr:uid="{00000000-0005-0000-0000-000040140000}"/>
    <cellStyle name="標準 4 6 5 3 2" xfId="4941" xr:uid="{00000000-0005-0000-0000-000041140000}"/>
    <cellStyle name="標準 4 6 5 4" xfId="4942" xr:uid="{00000000-0005-0000-0000-000042140000}"/>
    <cellStyle name="標準 4 6 6" xfId="4943" xr:uid="{00000000-0005-0000-0000-000043140000}"/>
    <cellStyle name="標準 4 6 6 2" xfId="4944" xr:uid="{00000000-0005-0000-0000-000044140000}"/>
    <cellStyle name="標準 4 6 6 2 2" xfId="4945" xr:uid="{00000000-0005-0000-0000-000045140000}"/>
    <cellStyle name="標準 4 6 6 2 2 2" xfId="4946" xr:uid="{00000000-0005-0000-0000-000046140000}"/>
    <cellStyle name="標準 4 6 6 2 3" xfId="4947" xr:uid="{00000000-0005-0000-0000-000047140000}"/>
    <cellStyle name="標準 4 6 6 3" xfId="4948" xr:uid="{00000000-0005-0000-0000-000048140000}"/>
    <cellStyle name="標準 4 6 6 3 2" xfId="4949" xr:uid="{00000000-0005-0000-0000-000049140000}"/>
    <cellStyle name="標準 4 6 6 4" xfId="4950" xr:uid="{00000000-0005-0000-0000-00004A140000}"/>
    <cellStyle name="標準 4 6 7" xfId="4951" xr:uid="{00000000-0005-0000-0000-00004B140000}"/>
    <cellStyle name="標準 4 6 7 2" xfId="4952" xr:uid="{00000000-0005-0000-0000-00004C140000}"/>
    <cellStyle name="標準 4 6 7 2 2" xfId="4953" xr:uid="{00000000-0005-0000-0000-00004D140000}"/>
    <cellStyle name="標準 4 6 7 3" xfId="4954" xr:uid="{00000000-0005-0000-0000-00004E140000}"/>
    <cellStyle name="標準 4 6 8" xfId="4955" xr:uid="{00000000-0005-0000-0000-00004F140000}"/>
    <cellStyle name="標準 4 6 8 2" xfId="4956" xr:uid="{00000000-0005-0000-0000-000050140000}"/>
    <cellStyle name="標準 4 7" xfId="4957" xr:uid="{00000000-0005-0000-0000-000051140000}"/>
    <cellStyle name="標準 4 7 2" xfId="4958" xr:uid="{00000000-0005-0000-0000-000052140000}"/>
    <cellStyle name="標準 4 7 2 2" xfId="4959" xr:uid="{00000000-0005-0000-0000-000053140000}"/>
    <cellStyle name="標準 4 7 2 2 2" xfId="4960" xr:uid="{00000000-0005-0000-0000-000054140000}"/>
    <cellStyle name="標準 4 7 2 2 2 2" xfId="4961" xr:uid="{00000000-0005-0000-0000-000055140000}"/>
    <cellStyle name="標準 4 7 2 2 2 2 2" xfId="4962" xr:uid="{00000000-0005-0000-0000-000056140000}"/>
    <cellStyle name="標準 4 7 2 2 2 2 2 2" xfId="4963" xr:uid="{00000000-0005-0000-0000-000057140000}"/>
    <cellStyle name="標準 4 7 2 2 2 2 3" xfId="4964" xr:uid="{00000000-0005-0000-0000-000058140000}"/>
    <cellStyle name="標準 4 7 2 2 2 3" xfId="4965" xr:uid="{00000000-0005-0000-0000-000059140000}"/>
    <cellStyle name="標準 4 7 2 2 2 3 2" xfId="4966" xr:uid="{00000000-0005-0000-0000-00005A140000}"/>
    <cellStyle name="標準 4 7 2 2 2 4" xfId="4967" xr:uid="{00000000-0005-0000-0000-00005B140000}"/>
    <cellStyle name="標準 4 7 2 2 3" xfId="4968" xr:uid="{00000000-0005-0000-0000-00005C140000}"/>
    <cellStyle name="標準 4 7 2 2 3 2" xfId="4969" xr:uid="{00000000-0005-0000-0000-00005D140000}"/>
    <cellStyle name="標準 4 7 2 2 3 2 2" xfId="4970" xr:uid="{00000000-0005-0000-0000-00005E140000}"/>
    <cellStyle name="標準 4 7 2 2 3 2 2 2" xfId="4971" xr:uid="{00000000-0005-0000-0000-00005F140000}"/>
    <cellStyle name="標準 4 7 2 2 3 2 3" xfId="4972" xr:uid="{00000000-0005-0000-0000-000060140000}"/>
    <cellStyle name="標準 4 7 2 2 3 3" xfId="4973" xr:uid="{00000000-0005-0000-0000-000061140000}"/>
    <cellStyle name="標準 4 7 2 2 3 3 2" xfId="4974" xr:uid="{00000000-0005-0000-0000-000062140000}"/>
    <cellStyle name="標準 4 7 2 2 3 4" xfId="4975" xr:uid="{00000000-0005-0000-0000-000063140000}"/>
    <cellStyle name="標準 4 7 2 2 4" xfId="4976" xr:uid="{00000000-0005-0000-0000-000064140000}"/>
    <cellStyle name="標準 4 7 2 2 4 2" xfId="4977" xr:uid="{00000000-0005-0000-0000-000065140000}"/>
    <cellStyle name="標準 4 7 2 2 4 2 2" xfId="4978" xr:uid="{00000000-0005-0000-0000-000066140000}"/>
    <cellStyle name="標準 4 7 2 2 4 3" xfId="4979" xr:uid="{00000000-0005-0000-0000-000067140000}"/>
    <cellStyle name="標準 4 7 2 2 5" xfId="4980" xr:uid="{00000000-0005-0000-0000-000068140000}"/>
    <cellStyle name="標準 4 7 2 2 5 2" xfId="4981" xr:uid="{00000000-0005-0000-0000-000069140000}"/>
    <cellStyle name="標準 4 7 2 2 6" xfId="4982" xr:uid="{00000000-0005-0000-0000-00006A140000}"/>
    <cellStyle name="標準 4 7 2 3" xfId="4983" xr:uid="{00000000-0005-0000-0000-00006B140000}"/>
    <cellStyle name="標準 4 7 2 3 2" xfId="4984" xr:uid="{00000000-0005-0000-0000-00006C140000}"/>
    <cellStyle name="標準 4 7 2 3 2 2" xfId="4985" xr:uid="{00000000-0005-0000-0000-00006D140000}"/>
    <cellStyle name="標準 4 7 2 3 2 2 2" xfId="4986" xr:uid="{00000000-0005-0000-0000-00006E140000}"/>
    <cellStyle name="標準 4 7 2 3 2 3" xfId="4987" xr:uid="{00000000-0005-0000-0000-00006F140000}"/>
    <cellStyle name="標準 4 7 2 3 3" xfId="4988" xr:uid="{00000000-0005-0000-0000-000070140000}"/>
    <cellStyle name="標準 4 7 2 3 3 2" xfId="4989" xr:uid="{00000000-0005-0000-0000-000071140000}"/>
    <cellStyle name="標準 4 7 2 3 4" xfId="4990" xr:uid="{00000000-0005-0000-0000-000072140000}"/>
    <cellStyle name="標準 4 7 2 4" xfId="4991" xr:uid="{00000000-0005-0000-0000-000073140000}"/>
    <cellStyle name="標準 4 7 2 4 2" xfId="4992" xr:uid="{00000000-0005-0000-0000-000074140000}"/>
    <cellStyle name="標準 4 7 2 4 2 2" xfId="4993" xr:uid="{00000000-0005-0000-0000-000075140000}"/>
    <cellStyle name="標準 4 7 2 4 2 2 2" xfId="4994" xr:uid="{00000000-0005-0000-0000-000076140000}"/>
    <cellStyle name="標準 4 7 2 4 2 3" xfId="4995" xr:uid="{00000000-0005-0000-0000-000077140000}"/>
    <cellStyle name="標準 4 7 2 4 3" xfId="4996" xr:uid="{00000000-0005-0000-0000-000078140000}"/>
    <cellStyle name="標準 4 7 2 4 3 2" xfId="4997" xr:uid="{00000000-0005-0000-0000-000079140000}"/>
    <cellStyle name="標準 4 7 2 4 4" xfId="4998" xr:uid="{00000000-0005-0000-0000-00007A140000}"/>
    <cellStyle name="標準 4 7 2 5" xfId="4999" xr:uid="{00000000-0005-0000-0000-00007B140000}"/>
    <cellStyle name="標準 4 7 2 5 2" xfId="5000" xr:uid="{00000000-0005-0000-0000-00007C140000}"/>
    <cellStyle name="標準 4 7 2 5 2 2" xfId="5001" xr:uid="{00000000-0005-0000-0000-00007D140000}"/>
    <cellStyle name="標準 4 7 2 5 3" xfId="5002" xr:uid="{00000000-0005-0000-0000-00007E140000}"/>
    <cellStyle name="標準 4 7 2 6" xfId="5003" xr:uid="{00000000-0005-0000-0000-00007F140000}"/>
    <cellStyle name="標準 4 7 2 6 2" xfId="5004" xr:uid="{00000000-0005-0000-0000-000080140000}"/>
    <cellStyle name="標準 4 7 3" xfId="5005" xr:uid="{00000000-0005-0000-0000-000081140000}"/>
    <cellStyle name="標準 4 7 3 2" xfId="5006" xr:uid="{00000000-0005-0000-0000-000082140000}"/>
    <cellStyle name="標準 4 7 3 2 2" xfId="5007" xr:uid="{00000000-0005-0000-0000-000083140000}"/>
    <cellStyle name="標準 4 7 3 2 2 2" xfId="5008" xr:uid="{00000000-0005-0000-0000-000084140000}"/>
    <cellStyle name="標準 4 7 3 2 2 2 2" xfId="5009" xr:uid="{00000000-0005-0000-0000-000085140000}"/>
    <cellStyle name="標準 4 7 3 2 2 2 2 2" xfId="5010" xr:uid="{00000000-0005-0000-0000-000086140000}"/>
    <cellStyle name="標準 4 7 3 2 2 2 3" xfId="5011" xr:uid="{00000000-0005-0000-0000-000087140000}"/>
    <cellStyle name="標準 4 7 3 2 2 3" xfId="5012" xr:uid="{00000000-0005-0000-0000-000088140000}"/>
    <cellStyle name="標準 4 7 3 2 2 3 2" xfId="5013" xr:uid="{00000000-0005-0000-0000-000089140000}"/>
    <cellStyle name="標準 4 7 3 2 2 4" xfId="5014" xr:uid="{00000000-0005-0000-0000-00008A140000}"/>
    <cellStyle name="標準 4 7 3 2 3" xfId="5015" xr:uid="{00000000-0005-0000-0000-00008B140000}"/>
    <cellStyle name="標準 4 7 3 2 3 2" xfId="5016" xr:uid="{00000000-0005-0000-0000-00008C140000}"/>
    <cellStyle name="標準 4 7 3 2 3 2 2" xfId="5017" xr:uid="{00000000-0005-0000-0000-00008D140000}"/>
    <cellStyle name="標準 4 7 3 2 3 2 2 2" xfId="5018" xr:uid="{00000000-0005-0000-0000-00008E140000}"/>
    <cellStyle name="標準 4 7 3 2 3 2 3" xfId="5019" xr:uid="{00000000-0005-0000-0000-00008F140000}"/>
    <cellStyle name="標準 4 7 3 2 3 3" xfId="5020" xr:uid="{00000000-0005-0000-0000-000090140000}"/>
    <cellStyle name="標準 4 7 3 2 3 3 2" xfId="5021" xr:uid="{00000000-0005-0000-0000-000091140000}"/>
    <cellStyle name="標準 4 7 3 2 3 4" xfId="5022" xr:uid="{00000000-0005-0000-0000-000092140000}"/>
    <cellStyle name="標準 4 7 3 2 4" xfId="5023" xr:uid="{00000000-0005-0000-0000-000093140000}"/>
    <cellStyle name="標準 4 7 3 2 4 2" xfId="5024" xr:uid="{00000000-0005-0000-0000-000094140000}"/>
    <cellStyle name="標準 4 7 3 2 4 2 2" xfId="5025" xr:uid="{00000000-0005-0000-0000-000095140000}"/>
    <cellStyle name="標準 4 7 3 2 4 3" xfId="5026" xr:uid="{00000000-0005-0000-0000-000096140000}"/>
    <cellStyle name="標準 4 7 3 2 5" xfId="5027" xr:uid="{00000000-0005-0000-0000-000097140000}"/>
    <cellStyle name="標準 4 7 3 2 5 2" xfId="5028" xr:uid="{00000000-0005-0000-0000-000098140000}"/>
    <cellStyle name="標準 4 7 3 2 6" xfId="5029" xr:uid="{00000000-0005-0000-0000-000099140000}"/>
    <cellStyle name="標準 4 7 3 3" xfId="5030" xr:uid="{00000000-0005-0000-0000-00009A140000}"/>
    <cellStyle name="標準 4 7 3 3 2" xfId="5031" xr:uid="{00000000-0005-0000-0000-00009B140000}"/>
    <cellStyle name="標準 4 7 3 3 2 2" xfId="5032" xr:uid="{00000000-0005-0000-0000-00009C140000}"/>
    <cellStyle name="標準 4 7 3 3 2 2 2" xfId="5033" xr:uid="{00000000-0005-0000-0000-00009D140000}"/>
    <cellStyle name="標準 4 7 3 3 2 3" xfId="5034" xr:uid="{00000000-0005-0000-0000-00009E140000}"/>
    <cellStyle name="標準 4 7 3 3 3" xfId="5035" xr:uid="{00000000-0005-0000-0000-00009F140000}"/>
    <cellStyle name="標準 4 7 3 3 3 2" xfId="5036" xr:uid="{00000000-0005-0000-0000-0000A0140000}"/>
    <cellStyle name="標準 4 7 3 3 4" xfId="5037" xr:uid="{00000000-0005-0000-0000-0000A1140000}"/>
    <cellStyle name="標準 4 7 3 4" xfId="5038" xr:uid="{00000000-0005-0000-0000-0000A2140000}"/>
    <cellStyle name="標準 4 7 3 4 2" xfId="5039" xr:uid="{00000000-0005-0000-0000-0000A3140000}"/>
    <cellStyle name="標準 4 7 3 4 2 2" xfId="5040" xr:uid="{00000000-0005-0000-0000-0000A4140000}"/>
    <cellStyle name="標準 4 7 3 4 2 2 2" xfId="5041" xr:uid="{00000000-0005-0000-0000-0000A5140000}"/>
    <cellStyle name="標準 4 7 3 4 2 3" xfId="5042" xr:uid="{00000000-0005-0000-0000-0000A6140000}"/>
    <cellStyle name="標準 4 7 3 4 3" xfId="5043" xr:uid="{00000000-0005-0000-0000-0000A7140000}"/>
    <cellStyle name="標準 4 7 3 4 3 2" xfId="5044" xr:uid="{00000000-0005-0000-0000-0000A8140000}"/>
    <cellStyle name="標準 4 7 3 4 4" xfId="5045" xr:uid="{00000000-0005-0000-0000-0000A9140000}"/>
    <cellStyle name="標準 4 7 3 5" xfId="5046" xr:uid="{00000000-0005-0000-0000-0000AA140000}"/>
    <cellStyle name="標準 4 7 3 5 2" xfId="5047" xr:uid="{00000000-0005-0000-0000-0000AB140000}"/>
    <cellStyle name="標準 4 7 3 5 2 2" xfId="5048" xr:uid="{00000000-0005-0000-0000-0000AC140000}"/>
    <cellStyle name="標準 4 7 3 5 3" xfId="5049" xr:uid="{00000000-0005-0000-0000-0000AD140000}"/>
    <cellStyle name="標準 4 7 3 6" xfId="5050" xr:uid="{00000000-0005-0000-0000-0000AE140000}"/>
    <cellStyle name="標準 4 7 3 6 2" xfId="5051" xr:uid="{00000000-0005-0000-0000-0000AF140000}"/>
    <cellStyle name="標準 4 7 4" xfId="5052" xr:uid="{00000000-0005-0000-0000-0000B0140000}"/>
    <cellStyle name="標準 4 7 4 2" xfId="5053" xr:uid="{00000000-0005-0000-0000-0000B1140000}"/>
    <cellStyle name="標準 4 7 4 2 2" xfId="5054" xr:uid="{00000000-0005-0000-0000-0000B2140000}"/>
    <cellStyle name="標準 4 7 4 2 2 2" xfId="5055" xr:uid="{00000000-0005-0000-0000-0000B3140000}"/>
    <cellStyle name="標準 4 7 4 2 2 2 2" xfId="5056" xr:uid="{00000000-0005-0000-0000-0000B4140000}"/>
    <cellStyle name="標準 4 7 4 2 2 3" xfId="5057" xr:uid="{00000000-0005-0000-0000-0000B5140000}"/>
    <cellStyle name="標準 4 7 4 2 3" xfId="5058" xr:uid="{00000000-0005-0000-0000-0000B6140000}"/>
    <cellStyle name="標準 4 7 4 2 3 2" xfId="5059" xr:uid="{00000000-0005-0000-0000-0000B7140000}"/>
    <cellStyle name="標準 4 7 4 2 4" xfId="5060" xr:uid="{00000000-0005-0000-0000-0000B8140000}"/>
    <cellStyle name="標準 4 7 4 3" xfId="5061" xr:uid="{00000000-0005-0000-0000-0000B9140000}"/>
    <cellStyle name="標準 4 7 4 3 2" xfId="5062" xr:uid="{00000000-0005-0000-0000-0000BA140000}"/>
    <cellStyle name="標準 4 7 4 3 2 2" xfId="5063" xr:uid="{00000000-0005-0000-0000-0000BB140000}"/>
    <cellStyle name="標準 4 7 4 3 2 2 2" xfId="5064" xr:uid="{00000000-0005-0000-0000-0000BC140000}"/>
    <cellStyle name="標準 4 7 4 3 2 3" xfId="5065" xr:uid="{00000000-0005-0000-0000-0000BD140000}"/>
    <cellStyle name="標準 4 7 4 3 3" xfId="5066" xr:uid="{00000000-0005-0000-0000-0000BE140000}"/>
    <cellStyle name="標準 4 7 4 3 3 2" xfId="5067" xr:uid="{00000000-0005-0000-0000-0000BF140000}"/>
    <cellStyle name="標準 4 7 4 3 4" xfId="5068" xr:uid="{00000000-0005-0000-0000-0000C0140000}"/>
    <cellStyle name="標準 4 7 4 4" xfId="5069" xr:uid="{00000000-0005-0000-0000-0000C1140000}"/>
    <cellStyle name="標準 4 7 4 4 2" xfId="5070" xr:uid="{00000000-0005-0000-0000-0000C2140000}"/>
    <cellStyle name="標準 4 7 4 4 2 2" xfId="5071" xr:uid="{00000000-0005-0000-0000-0000C3140000}"/>
    <cellStyle name="標準 4 7 4 4 3" xfId="5072" xr:uid="{00000000-0005-0000-0000-0000C4140000}"/>
    <cellStyle name="標準 4 7 4 5" xfId="5073" xr:uid="{00000000-0005-0000-0000-0000C5140000}"/>
    <cellStyle name="標準 4 7 4 5 2" xfId="5074" xr:uid="{00000000-0005-0000-0000-0000C6140000}"/>
    <cellStyle name="標準 4 7 4 6" xfId="5075" xr:uid="{00000000-0005-0000-0000-0000C7140000}"/>
    <cellStyle name="標準 4 7 5" xfId="5076" xr:uid="{00000000-0005-0000-0000-0000C8140000}"/>
    <cellStyle name="標準 4 7 5 2" xfId="5077" xr:uid="{00000000-0005-0000-0000-0000C9140000}"/>
    <cellStyle name="標準 4 7 5 2 2" xfId="5078" xr:uid="{00000000-0005-0000-0000-0000CA140000}"/>
    <cellStyle name="標準 4 7 5 2 2 2" xfId="5079" xr:uid="{00000000-0005-0000-0000-0000CB140000}"/>
    <cellStyle name="標準 4 7 5 2 3" xfId="5080" xr:uid="{00000000-0005-0000-0000-0000CC140000}"/>
    <cellStyle name="標準 4 7 5 3" xfId="5081" xr:uid="{00000000-0005-0000-0000-0000CD140000}"/>
    <cellStyle name="標準 4 7 5 3 2" xfId="5082" xr:uid="{00000000-0005-0000-0000-0000CE140000}"/>
    <cellStyle name="標準 4 7 5 4" xfId="5083" xr:uid="{00000000-0005-0000-0000-0000CF140000}"/>
    <cellStyle name="標準 4 7 6" xfId="5084" xr:uid="{00000000-0005-0000-0000-0000D0140000}"/>
    <cellStyle name="標準 4 7 6 2" xfId="5085" xr:uid="{00000000-0005-0000-0000-0000D1140000}"/>
    <cellStyle name="標準 4 7 6 2 2" xfId="5086" xr:uid="{00000000-0005-0000-0000-0000D2140000}"/>
    <cellStyle name="標準 4 7 6 2 2 2" xfId="5087" xr:uid="{00000000-0005-0000-0000-0000D3140000}"/>
    <cellStyle name="標準 4 7 6 2 3" xfId="5088" xr:uid="{00000000-0005-0000-0000-0000D4140000}"/>
    <cellStyle name="標準 4 7 6 3" xfId="5089" xr:uid="{00000000-0005-0000-0000-0000D5140000}"/>
    <cellStyle name="標準 4 7 6 3 2" xfId="5090" xr:uid="{00000000-0005-0000-0000-0000D6140000}"/>
    <cellStyle name="標準 4 7 6 4" xfId="5091" xr:uid="{00000000-0005-0000-0000-0000D7140000}"/>
    <cellStyle name="標準 4 7 7" xfId="5092" xr:uid="{00000000-0005-0000-0000-0000D8140000}"/>
    <cellStyle name="標準 4 7 7 2" xfId="5093" xr:uid="{00000000-0005-0000-0000-0000D9140000}"/>
    <cellStyle name="標準 4 7 7 2 2" xfId="5094" xr:uid="{00000000-0005-0000-0000-0000DA140000}"/>
    <cellStyle name="標準 4 7 7 3" xfId="5095" xr:uid="{00000000-0005-0000-0000-0000DB140000}"/>
    <cellStyle name="標準 4 7 8" xfId="5096" xr:uid="{00000000-0005-0000-0000-0000DC140000}"/>
    <cellStyle name="標準 4 7 8 2" xfId="5097" xr:uid="{00000000-0005-0000-0000-0000DD140000}"/>
    <cellStyle name="標準 4 8" xfId="5098" xr:uid="{00000000-0005-0000-0000-0000DE140000}"/>
    <cellStyle name="標準 4 8 2" xfId="5099" xr:uid="{00000000-0005-0000-0000-0000DF140000}"/>
    <cellStyle name="標準 4 8 2 2" xfId="5100" xr:uid="{00000000-0005-0000-0000-0000E0140000}"/>
    <cellStyle name="標準 4 8 2 2 2" xfId="5101" xr:uid="{00000000-0005-0000-0000-0000E1140000}"/>
    <cellStyle name="標準 4 8 2 2 2 2" xfId="5102" xr:uid="{00000000-0005-0000-0000-0000E2140000}"/>
    <cellStyle name="標準 4 8 2 2 2 2 2" xfId="5103" xr:uid="{00000000-0005-0000-0000-0000E3140000}"/>
    <cellStyle name="標準 4 8 2 2 2 3" xfId="5104" xr:uid="{00000000-0005-0000-0000-0000E4140000}"/>
    <cellStyle name="標準 4 8 2 2 3" xfId="5105" xr:uid="{00000000-0005-0000-0000-0000E5140000}"/>
    <cellStyle name="標準 4 8 2 2 3 2" xfId="5106" xr:uid="{00000000-0005-0000-0000-0000E6140000}"/>
    <cellStyle name="標準 4 8 2 2 4" xfId="5107" xr:uid="{00000000-0005-0000-0000-0000E7140000}"/>
    <cellStyle name="標準 4 8 2 3" xfId="5108" xr:uid="{00000000-0005-0000-0000-0000E8140000}"/>
    <cellStyle name="標準 4 8 2 3 2" xfId="5109" xr:uid="{00000000-0005-0000-0000-0000E9140000}"/>
    <cellStyle name="標準 4 8 2 3 2 2" xfId="5110" xr:uid="{00000000-0005-0000-0000-0000EA140000}"/>
    <cellStyle name="標準 4 8 2 3 2 2 2" xfId="5111" xr:uid="{00000000-0005-0000-0000-0000EB140000}"/>
    <cellStyle name="標準 4 8 2 3 2 3" xfId="5112" xr:uid="{00000000-0005-0000-0000-0000EC140000}"/>
    <cellStyle name="標準 4 8 2 3 3" xfId="5113" xr:uid="{00000000-0005-0000-0000-0000ED140000}"/>
    <cellStyle name="標準 4 8 2 3 3 2" xfId="5114" xr:uid="{00000000-0005-0000-0000-0000EE140000}"/>
    <cellStyle name="標準 4 8 2 3 4" xfId="5115" xr:uid="{00000000-0005-0000-0000-0000EF140000}"/>
    <cellStyle name="標準 4 8 2 4" xfId="5116" xr:uid="{00000000-0005-0000-0000-0000F0140000}"/>
    <cellStyle name="標準 4 8 2 4 2" xfId="5117" xr:uid="{00000000-0005-0000-0000-0000F1140000}"/>
    <cellStyle name="標準 4 8 2 4 2 2" xfId="5118" xr:uid="{00000000-0005-0000-0000-0000F2140000}"/>
    <cellStyle name="標準 4 8 2 4 3" xfId="5119" xr:uid="{00000000-0005-0000-0000-0000F3140000}"/>
    <cellStyle name="標準 4 8 2 5" xfId="5120" xr:uid="{00000000-0005-0000-0000-0000F4140000}"/>
    <cellStyle name="標準 4 8 2 5 2" xfId="5121" xr:uid="{00000000-0005-0000-0000-0000F5140000}"/>
    <cellStyle name="標準 4 8 2 6" xfId="5122" xr:uid="{00000000-0005-0000-0000-0000F6140000}"/>
    <cellStyle name="標準 4 8 3" xfId="5123" xr:uid="{00000000-0005-0000-0000-0000F7140000}"/>
    <cellStyle name="標準 4 8 3 2" xfId="5124" xr:uid="{00000000-0005-0000-0000-0000F8140000}"/>
    <cellStyle name="標準 4 8 3 2 2" xfId="5125" xr:uid="{00000000-0005-0000-0000-0000F9140000}"/>
    <cellStyle name="標準 4 8 3 2 2 2" xfId="5126" xr:uid="{00000000-0005-0000-0000-0000FA140000}"/>
    <cellStyle name="標準 4 8 3 2 3" xfId="5127" xr:uid="{00000000-0005-0000-0000-0000FB140000}"/>
    <cellStyle name="標準 4 8 3 3" xfId="5128" xr:uid="{00000000-0005-0000-0000-0000FC140000}"/>
    <cellStyle name="標準 4 8 3 3 2" xfId="5129" xr:uid="{00000000-0005-0000-0000-0000FD140000}"/>
    <cellStyle name="標準 4 8 3 4" xfId="5130" xr:uid="{00000000-0005-0000-0000-0000FE140000}"/>
    <cellStyle name="標準 4 8 4" xfId="5131" xr:uid="{00000000-0005-0000-0000-0000FF140000}"/>
    <cellStyle name="標準 4 8 4 2" xfId="5132" xr:uid="{00000000-0005-0000-0000-000000150000}"/>
    <cellStyle name="標準 4 8 4 2 2" xfId="5133" xr:uid="{00000000-0005-0000-0000-000001150000}"/>
    <cellStyle name="標準 4 8 4 2 2 2" xfId="5134" xr:uid="{00000000-0005-0000-0000-000002150000}"/>
    <cellStyle name="標準 4 8 4 2 3" xfId="5135" xr:uid="{00000000-0005-0000-0000-000003150000}"/>
    <cellStyle name="標準 4 8 4 3" xfId="5136" xr:uid="{00000000-0005-0000-0000-000004150000}"/>
    <cellStyle name="標準 4 8 4 3 2" xfId="5137" xr:uid="{00000000-0005-0000-0000-000005150000}"/>
    <cellStyle name="標準 4 8 4 4" xfId="5138" xr:uid="{00000000-0005-0000-0000-000006150000}"/>
    <cellStyle name="標準 4 8 5" xfId="5139" xr:uid="{00000000-0005-0000-0000-000007150000}"/>
    <cellStyle name="標準 4 8 5 2" xfId="5140" xr:uid="{00000000-0005-0000-0000-000008150000}"/>
    <cellStyle name="標準 4 8 5 2 2" xfId="5141" xr:uid="{00000000-0005-0000-0000-000009150000}"/>
    <cellStyle name="標準 4 8 5 3" xfId="5142" xr:uid="{00000000-0005-0000-0000-00000A150000}"/>
    <cellStyle name="標準 4 8 6" xfId="5143" xr:uid="{00000000-0005-0000-0000-00000B150000}"/>
    <cellStyle name="標準 4 8 6 2" xfId="5144" xr:uid="{00000000-0005-0000-0000-00000C150000}"/>
    <cellStyle name="標準 4 9" xfId="5145" xr:uid="{00000000-0005-0000-0000-00000D150000}"/>
    <cellStyle name="標準 4 9 2" xfId="5146" xr:uid="{00000000-0005-0000-0000-00000E150000}"/>
    <cellStyle name="標準 4 9 2 2" xfId="5147" xr:uid="{00000000-0005-0000-0000-00000F150000}"/>
    <cellStyle name="標準 4 9 2 2 2" xfId="5148" xr:uid="{00000000-0005-0000-0000-000010150000}"/>
    <cellStyle name="標準 4 9 2 2 2 2" xfId="5149" xr:uid="{00000000-0005-0000-0000-000011150000}"/>
    <cellStyle name="標準 4 9 2 2 2 2 2" xfId="5150" xr:uid="{00000000-0005-0000-0000-000012150000}"/>
    <cellStyle name="標準 4 9 2 2 2 3" xfId="5151" xr:uid="{00000000-0005-0000-0000-000013150000}"/>
    <cellStyle name="標準 4 9 2 2 3" xfId="5152" xr:uid="{00000000-0005-0000-0000-000014150000}"/>
    <cellStyle name="標準 4 9 2 2 3 2" xfId="5153" xr:uid="{00000000-0005-0000-0000-000015150000}"/>
    <cellStyle name="標準 4 9 2 2 4" xfId="5154" xr:uid="{00000000-0005-0000-0000-000016150000}"/>
    <cellStyle name="標準 4 9 2 3" xfId="5155" xr:uid="{00000000-0005-0000-0000-000017150000}"/>
    <cellStyle name="標準 4 9 2 3 2" xfId="5156" xr:uid="{00000000-0005-0000-0000-000018150000}"/>
    <cellStyle name="標準 4 9 2 3 2 2" xfId="5157" xr:uid="{00000000-0005-0000-0000-000019150000}"/>
    <cellStyle name="標準 4 9 2 3 2 2 2" xfId="5158" xr:uid="{00000000-0005-0000-0000-00001A150000}"/>
    <cellStyle name="標準 4 9 2 3 2 3" xfId="5159" xr:uid="{00000000-0005-0000-0000-00001B150000}"/>
    <cellStyle name="標準 4 9 2 3 3" xfId="5160" xr:uid="{00000000-0005-0000-0000-00001C150000}"/>
    <cellStyle name="標準 4 9 2 3 3 2" xfId="5161" xr:uid="{00000000-0005-0000-0000-00001D150000}"/>
    <cellStyle name="標準 4 9 2 3 4" xfId="5162" xr:uid="{00000000-0005-0000-0000-00001E150000}"/>
    <cellStyle name="標準 4 9 2 4" xfId="5163" xr:uid="{00000000-0005-0000-0000-00001F150000}"/>
    <cellStyle name="標準 4 9 2 4 2" xfId="5164" xr:uid="{00000000-0005-0000-0000-000020150000}"/>
    <cellStyle name="標準 4 9 2 4 2 2" xfId="5165" xr:uid="{00000000-0005-0000-0000-000021150000}"/>
    <cellStyle name="標準 4 9 2 4 3" xfId="5166" xr:uid="{00000000-0005-0000-0000-000022150000}"/>
    <cellStyle name="標準 4 9 2 5" xfId="5167" xr:uid="{00000000-0005-0000-0000-000023150000}"/>
    <cellStyle name="標準 4 9 2 5 2" xfId="5168" xr:uid="{00000000-0005-0000-0000-000024150000}"/>
    <cellStyle name="標準 4 9 2 6" xfId="5169" xr:uid="{00000000-0005-0000-0000-000025150000}"/>
    <cellStyle name="標準 4 9 3" xfId="5170" xr:uid="{00000000-0005-0000-0000-000026150000}"/>
    <cellStyle name="標準 4 9 3 2" xfId="5171" xr:uid="{00000000-0005-0000-0000-000027150000}"/>
    <cellStyle name="標準 4 9 3 2 2" xfId="5172" xr:uid="{00000000-0005-0000-0000-000028150000}"/>
    <cellStyle name="標準 4 9 3 2 2 2" xfId="5173" xr:uid="{00000000-0005-0000-0000-000029150000}"/>
    <cellStyle name="標準 4 9 3 2 3" xfId="5174" xr:uid="{00000000-0005-0000-0000-00002A150000}"/>
    <cellStyle name="標準 4 9 3 3" xfId="5175" xr:uid="{00000000-0005-0000-0000-00002B150000}"/>
    <cellStyle name="標準 4 9 3 3 2" xfId="5176" xr:uid="{00000000-0005-0000-0000-00002C150000}"/>
    <cellStyle name="標準 4 9 3 4" xfId="5177" xr:uid="{00000000-0005-0000-0000-00002D150000}"/>
    <cellStyle name="標準 4 9 4" xfId="5178" xr:uid="{00000000-0005-0000-0000-00002E150000}"/>
    <cellStyle name="標準 4 9 4 2" xfId="5179" xr:uid="{00000000-0005-0000-0000-00002F150000}"/>
    <cellStyle name="標準 4 9 4 2 2" xfId="5180" xr:uid="{00000000-0005-0000-0000-000030150000}"/>
    <cellStyle name="標準 4 9 4 2 2 2" xfId="5181" xr:uid="{00000000-0005-0000-0000-000031150000}"/>
    <cellStyle name="標準 4 9 4 2 3" xfId="5182" xr:uid="{00000000-0005-0000-0000-000032150000}"/>
    <cellStyle name="標準 4 9 4 3" xfId="5183" xr:uid="{00000000-0005-0000-0000-000033150000}"/>
    <cellStyle name="標準 4 9 4 3 2" xfId="5184" xr:uid="{00000000-0005-0000-0000-000034150000}"/>
    <cellStyle name="標準 4 9 4 4" xfId="5185" xr:uid="{00000000-0005-0000-0000-000035150000}"/>
    <cellStyle name="標準 4 9 5" xfId="5186" xr:uid="{00000000-0005-0000-0000-000036150000}"/>
    <cellStyle name="標準 4 9 5 2" xfId="5187" xr:uid="{00000000-0005-0000-0000-000037150000}"/>
    <cellStyle name="標準 4 9 5 2 2" xfId="5188" xr:uid="{00000000-0005-0000-0000-000038150000}"/>
    <cellStyle name="標準 4 9 5 3" xfId="5189" xr:uid="{00000000-0005-0000-0000-000039150000}"/>
    <cellStyle name="標準 4 9 6" xfId="5190" xr:uid="{00000000-0005-0000-0000-00003A150000}"/>
    <cellStyle name="標準 4 9 6 2" xfId="5191" xr:uid="{00000000-0005-0000-0000-00003B150000}"/>
    <cellStyle name="標準 5" xfId="5192" xr:uid="{00000000-0005-0000-0000-00003C150000}"/>
    <cellStyle name="標準 5 2" xfId="5193" xr:uid="{00000000-0005-0000-0000-00003D150000}"/>
    <cellStyle name="標準 5 2 2" xfId="5288" xr:uid="{00000000-0005-0000-0000-00003E150000}"/>
    <cellStyle name="標準 5 3" xfId="5194" xr:uid="{00000000-0005-0000-0000-00003F150000}"/>
    <cellStyle name="標準 5 3 2" xfId="5289" xr:uid="{00000000-0005-0000-0000-000040150000}"/>
    <cellStyle name="標準 5 4" xfId="5287" xr:uid="{00000000-0005-0000-0000-000041150000}"/>
    <cellStyle name="標準 6" xfId="5195" xr:uid="{00000000-0005-0000-0000-000042150000}"/>
    <cellStyle name="標準 6 2" xfId="5290" xr:uid="{00000000-0005-0000-0000-000043150000}"/>
    <cellStyle name="標準 7" xfId="5196" xr:uid="{00000000-0005-0000-0000-000044150000}"/>
    <cellStyle name="標準 7 2" xfId="5291" xr:uid="{00000000-0005-0000-0000-000045150000}"/>
    <cellStyle name="標準 8" xfId="5197" xr:uid="{00000000-0005-0000-0000-000046150000}"/>
    <cellStyle name="標準 8 2" xfId="5292" xr:uid="{00000000-0005-0000-0000-000047150000}"/>
    <cellStyle name="標準 9" xfId="5198" xr:uid="{00000000-0005-0000-0000-000048150000}"/>
    <cellStyle name="標準 9 2" xfId="5293" xr:uid="{00000000-0005-0000-0000-000049150000}"/>
    <cellStyle name="良い 2" xfId="5199" xr:uid="{00000000-0005-0000-0000-00004A150000}"/>
    <cellStyle name="良い 2 2" xfId="5294" xr:uid="{00000000-0005-0000-0000-00004B150000}"/>
  </cellStyles>
  <dxfs count="5">
    <dxf>
      <font>
        <strike val="0"/>
        <color theme="0"/>
      </font>
      <fill>
        <patternFill patternType="none">
          <bgColor auto="1"/>
        </patternFill>
      </fill>
      <border>
        <left/>
        <right/>
        <top/>
        <bottom/>
        <vertical/>
        <horizontal/>
      </border>
    </dxf>
    <dxf>
      <border>
        <left style="thin">
          <color auto="1"/>
        </left>
        <right style="thin">
          <color auto="1"/>
        </right>
        <top style="thin">
          <color auto="1"/>
        </top>
        <bottom style="thin">
          <color auto="1"/>
        </bottom>
        <vertical/>
        <horizontal/>
      </border>
    </dxf>
    <dxf>
      <font>
        <b/>
        <i val="0"/>
      </font>
    </dxf>
    <dxf>
      <font>
        <b/>
        <i val="0"/>
      </font>
    </dxf>
    <dxf>
      <font>
        <b/>
        <i val="0"/>
      </font>
    </dxf>
  </dxfs>
  <tableStyles count="0" defaultTableStyle="TableStyleMedium2" defaultPivotStyle="PivotStyleLight16"/>
  <colors>
    <mruColors>
      <color rgb="FFFFFF99"/>
      <color rgb="FF99CCFF"/>
      <color rgb="FFCCFF66"/>
      <color rgb="FFCCFFFF"/>
      <color rgb="FFFF9999"/>
      <color rgb="FF0000FF"/>
      <color rgb="FFFFCC99"/>
      <color rgb="FF669900"/>
      <color rgb="FF99FF3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emf"/><Relationship Id="rId13" Type="http://schemas.openxmlformats.org/officeDocument/2006/relationships/image" Target="../media/image12.png"/><Relationship Id="rId3" Type="http://schemas.openxmlformats.org/officeDocument/2006/relationships/image" Target="../media/image3.png"/><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10.png"/><Relationship Id="rId5" Type="http://schemas.openxmlformats.org/officeDocument/2006/relationships/image" Target="../media/image4.png"/><Relationship Id="rId10" Type="http://schemas.openxmlformats.org/officeDocument/2006/relationships/image" Target="../media/image9.png"/><Relationship Id="rId4" Type="http://schemas.microsoft.com/office/2007/relationships/hdphoto" Target="../media/hdphoto1.wdp"/><Relationship Id="rId9" Type="http://schemas.openxmlformats.org/officeDocument/2006/relationships/image" Target="../media/image8.pn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1.jpeg"/><Relationship Id="rId7" Type="http://schemas.openxmlformats.org/officeDocument/2006/relationships/image" Target="../media/image13.png"/><Relationship Id="rId2" Type="http://schemas.openxmlformats.org/officeDocument/2006/relationships/image" Target="../media/image14.jpeg"/><Relationship Id="rId1" Type="http://schemas.openxmlformats.org/officeDocument/2006/relationships/image" Target="../media/image4.png"/><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emf"/></Relationships>
</file>

<file path=xl/drawings/_rels/drawing4.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18" Type="http://schemas.openxmlformats.org/officeDocument/2006/relationships/image" Target="../media/image33.emf"/><Relationship Id="rId26" Type="http://schemas.openxmlformats.org/officeDocument/2006/relationships/image" Target="../media/image38.emf"/><Relationship Id="rId3" Type="http://schemas.openxmlformats.org/officeDocument/2006/relationships/image" Target="../media/image4.png"/><Relationship Id="rId21" Type="http://schemas.openxmlformats.org/officeDocument/2006/relationships/image" Target="../media/image36.emf"/><Relationship Id="rId7" Type="http://schemas.openxmlformats.org/officeDocument/2006/relationships/image" Target="../media/image22.emf"/><Relationship Id="rId12" Type="http://schemas.openxmlformats.org/officeDocument/2006/relationships/image" Target="../media/image27.emf"/><Relationship Id="rId17" Type="http://schemas.openxmlformats.org/officeDocument/2006/relationships/image" Target="../media/image32.emf"/><Relationship Id="rId25" Type="http://schemas.openxmlformats.org/officeDocument/2006/relationships/image" Target="../media/image37.png"/><Relationship Id="rId2" Type="http://schemas.openxmlformats.org/officeDocument/2006/relationships/image" Target="../media/image18.emf"/><Relationship Id="rId16" Type="http://schemas.openxmlformats.org/officeDocument/2006/relationships/image" Target="../media/image31.emf"/><Relationship Id="rId20" Type="http://schemas.openxmlformats.org/officeDocument/2006/relationships/image" Target="../media/image35.emf"/><Relationship Id="rId29" Type="http://schemas.openxmlformats.org/officeDocument/2006/relationships/image" Target="../media/image41.emf"/><Relationship Id="rId1" Type="http://schemas.openxmlformats.org/officeDocument/2006/relationships/image" Target="../media/image17.emf"/><Relationship Id="rId6" Type="http://schemas.openxmlformats.org/officeDocument/2006/relationships/image" Target="../media/image21.emf"/><Relationship Id="rId11" Type="http://schemas.openxmlformats.org/officeDocument/2006/relationships/image" Target="../media/image26.emf"/><Relationship Id="rId24" Type="http://schemas.microsoft.com/office/2007/relationships/hdphoto" Target="../media/hdphoto1.wdp"/><Relationship Id="rId5" Type="http://schemas.openxmlformats.org/officeDocument/2006/relationships/image" Target="../media/image20.emf"/><Relationship Id="rId15" Type="http://schemas.openxmlformats.org/officeDocument/2006/relationships/image" Target="../media/image30.emf"/><Relationship Id="rId23" Type="http://schemas.openxmlformats.org/officeDocument/2006/relationships/image" Target="../media/image3.png"/><Relationship Id="rId28" Type="http://schemas.openxmlformats.org/officeDocument/2006/relationships/image" Target="../media/image40.emf"/><Relationship Id="rId10" Type="http://schemas.openxmlformats.org/officeDocument/2006/relationships/image" Target="../media/image25.emf"/><Relationship Id="rId19" Type="http://schemas.openxmlformats.org/officeDocument/2006/relationships/image" Target="../media/image34.emf"/><Relationship Id="rId4" Type="http://schemas.openxmlformats.org/officeDocument/2006/relationships/image" Target="../media/image19.emf"/><Relationship Id="rId9" Type="http://schemas.openxmlformats.org/officeDocument/2006/relationships/image" Target="../media/image24.emf"/><Relationship Id="rId14" Type="http://schemas.openxmlformats.org/officeDocument/2006/relationships/image" Target="../media/image29.emf"/><Relationship Id="rId22" Type="http://schemas.openxmlformats.org/officeDocument/2006/relationships/image" Target="../media/image2.png"/><Relationship Id="rId27" Type="http://schemas.openxmlformats.org/officeDocument/2006/relationships/image" Target="../media/image39.emf"/><Relationship Id="rId30" Type="http://schemas.openxmlformats.org/officeDocument/2006/relationships/image" Target="../media/image42.png"/></Relationships>
</file>

<file path=xl/drawings/_rels/drawing5.xml.rels><?xml version="1.0" encoding="UTF-8" standalone="yes"?>
<Relationships xmlns="http://schemas.openxmlformats.org/package/2006/relationships"><Relationship Id="rId8" Type="http://schemas.openxmlformats.org/officeDocument/2006/relationships/image" Target="../media/image68.emf"/><Relationship Id="rId13" Type="http://schemas.openxmlformats.org/officeDocument/2006/relationships/image" Target="../media/image26.emf"/><Relationship Id="rId18" Type="http://schemas.openxmlformats.org/officeDocument/2006/relationships/image" Target="../media/image17.emf"/><Relationship Id="rId26" Type="http://schemas.openxmlformats.org/officeDocument/2006/relationships/image" Target="../media/image37.png"/><Relationship Id="rId3" Type="http://schemas.openxmlformats.org/officeDocument/2006/relationships/image" Target="../media/image66.emf"/><Relationship Id="rId21" Type="http://schemas.openxmlformats.org/officeDocument/2006/relationships/image" Target="../media/image35.emf"/><Relationship Id="rId7" Type="http://schemas.openxmlformats.org/officeDocument/2006/relationships/image" Target="../media/image20.emf"/><Relationship Id="rId12" Type="http://schemas.openxmlformats.org/officeDocument/2006/relationships/image" Target="../media/image69.emf"/><Relationship Id="rId17" Type="http://schemas.openxmlformats.org/officeDocument/2006/relationships/image" Target="../media/image70.emf"/><Relationship Id="rId25" Type="http://schemas.microsoft.com/office/2007/relationships/hdphoto" Target="../media/hdphoto1.wdp"/><Relationship Id="rId2" Type="http://schemas.openxmlformats.org/officeDocument/2006/relationships/image" Target="../media/image32.emf"/><Relationship Id="rId16" Type="http://schemas.openxmlformats.org/officeDocument/2006/relationships/image" Target="../media/image30.emf"/><Relationship Id="rId20" Type="http://schemas.openxmlformats.org/officeDocument/2006/relationships/image" Target="../media/image27.emf"/><Relationship Id="rId29" Type="http://schemas.openxmlformats.org/officeDocument/2006/relationships/image" Target="../media/image40.emf"/><Relationship Id="rId1" Type="http://schemas.openxmlformats.org/officeDocument/2006/relationships/image" Target="../media/image34.emf"/><Relationship Id="rId6" Type="http://schemas.openxmlformats.org/officeDocument/2006/relationships/image" Target="../media/image19.emf"/><Relationship Id="rId11" Type="http://schemas.openxmlformats.org/officeDocument/2006/relationships/image" Target="../media/image24.emf"/><Relationship Id="rId24" Type="http://schemas.openxmlformats.org/officeDocument/2006/relationships/image" Target="../media/image3.png"/><Relationship Id="rId5" Type="http://schemas.openxmlformats.org/officeDocument/2006/relationships/image" Target="../media/image67.emf"/><Relationship Id="rId15" Type="http://schemas.openxmlformats.org/officeDocument/2006/relationships/image" Target="../media/image29.emf"/><Relationship Id="rId23" Type="http://schemas.openxmlformats.org/officeDocument/2006/relationships/image" Target="../media/image2.png"/><Relationship Id="rId28" Type="http://schemas.openxmlformats.org/officeDocument/2006/relationships/image" Target="../media/image39.emf"/><Relationship Id="rId10" Type="http://schemas.openxmlformats.org/officeDocument/2006/relationships/image" Target="../media/image23.emf"/><Relationship Id="rId19" Type="http://schemas.openxmlformats.org/officeDocument/2006/relationships/image" Target="../media/image71.emf"/><Relationship Id="rId31" Type="http://schemas.openxmlformats.org/officeDocument/2006/relationships/image" Target="../media/image72.png"/><Relationship Id="rId4" Type="http://schemas.openxmlformats.org/officeDocument/2006/relationships/image" Target="../media/image4.png"/><Relationship Id="rId9" Type="http://schemas.openxmlformats.org/officeDocument/2006/relationships/image" Target="../media/image22.emf"/><Relationship Id="rId14" Type="http://schemas.openxmlformats.org/officeDocument/2006/relationships/image" Target="../media/image28.emf"/><Relationship Id="rId22" Type="http://schemas.openxmlformats.org/officeDocument/2006/relationships/image" Target="../media/image36.emf"/><Relationship Id="rId27" Type="http://schemas.openxmlformats.org/officeDocument/2006/relationships/image" Target="../media/image38.emf"/><Relationship Id="rId30" Type="http://schemas.openxmlformats.org/officeDocument/2006/relationships/image" Target="../media/image41.emf"/></Relationships>
</file>

<file path=xl/drawings/_rels/drawing6.xml.rels><?xml version="1.0" encoding="UTF-8" standalone="yes"?>
<Relationships xmlns="http://schemas.openxmlformats.org/package/2006/relationships"><Relationship Id="rId3" Type="http://schemas.openxmlformats.org/officeDocument/2006/relationships/image" Target="../media/image81.emf"/><Relationship Id="rId2" Type="http://schemas.openxmlformats.org/officeDocument/2006/relationships/image" Target="../media/image80.emf"/><Relationship Id="rId1" Type="http://schemas.openxmlformats.org/officeDocument/2006/relationships/image" Target="../media/image79.emf"/><Relationship Id="rId4" Type="http://schemas.openxmlformats.org/officeDocument/2006/relationships/image" Target="../media/image82.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50.emf"/><Relationship Id="rId13" Type="http://schemas.openxmlformats.org/officeDocument/2006/relationships/image" Target="../media/image55.emf"/><Relationship Id="rId18" Type="http://schemas.openxmlformats.org/officeDocument/2006/relationships/image" Target="../media/image60.emf"/><Relationship Id="rId3" Type="http://schemas.openxmlformats.org/officeDocument/2006/relationships/image" Target="../media/image45.emf"/><Relationship Id="rId21" Type="http://schemas.openxmlformats.org/officeDocument/2006/relationships/image" Target="../media/image63.emf"/><Relationship Id="rId7" Type="http://schemas.openxmlformats.org/officeDocument/2006/relationships/image" Target="../media/image49.emf"/><Relationship Id="rId12" Type="http://schemas.openxmlformats.org/officeDocument/2006/relationships/image" Target="../media/image54.emf"/><Relationship Id="rId17" Type="http://schemas.openxmlformats.org/officeDocument/2006/relationships/image" Target="../media/image59.emf"/><Relationship Id="rId2" Type="http://schemas.openxmlformats.org/officeDocument/2006/relationships/image" Target="../media/image44.emf"/><Relationship Id="rId16" Type="http://schemas.openxmlformats.org/officeDocument/2006/relationships/image" Target="../media/image58.emf"/><Relationship Id="rId20" Type="http://schemas.openxmlformats.org/officeDocument/2006/relationships/image" Target="../media/image62.emf"/><Relationship Id="rId1" Type="http://schemas.openxmlformats.org/officeDocument/2006/relationships/image" Target="../media/image43.emf"/><Relationship Id="rId6" Type="http://schemas.openxmlformats.org/officeDocument/2006/relationships/image" Target="../media/image48.emf"/><Relationship Id="rId11" Type="http://schemas.openxmlformats.org/officeDocument/2006/relationships/image" Target="../media/image53.emf"/><Relationship Id="rId5" Type="http://schemas.openxmlformats.org/officeDocument/2006/relationships/image" Target="../media/image47.emf"/><Relationship Id="rId15" Type="http://schemas.openxmlformats.org/officeDocument/2006/relationships/image" Target="../media/image57.emf"/><Relationship Id="rId23" Type="http://schemas.openxmlformats.org/officeDocument/2006/relationships/image" Target="../media/image65.emf"/><Relationship Id="rId10" Type="http://schemas.openxmlformats.org/officeDocument/2006/relationships/image" Target="../media/image52.emf"/><Relationship Id="rId19" Type="http://schemas.openxmlformats.org/officeDocument/2006/relationships/image" Target="../media/image61.emf"/><Relationship Id="rId4" Type="http://schemas.openxmlformats.org/officeDocument/2006/relationships/image" Target="../media/image46.emf"/><Relationship Id="rId9" Type="http://schemas.openxmlformats.org/officeDocument/2006/relationships/image" Target="../media/image51.emf"/><Relationship Id="rId14" Type="http://schemas.openxmlformats.org/officeDocument/2006/relationships/image" Target="../media/image56.emf"/><Relationship Id="rId22" Type="http://schemas.openxmlformats.org/officeDocument/2006/relationships/image" Target="../media/image6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48.emf"/><Relationship Id="rId13" Type="http://schemas.openxmlformats.org/officeDocument/2006/relationships/image" Target="../media/image54.emf"/><Relationship Id="rId18" Type="http://schemas.openxmlformats.org/officeDocument/2006/relationships/image" Target="../media/image78.emf"/><Relationship Id="rId3" Type="http://schemas.openxmlformats.org/officeDocument/2006/relationships/image" Target="../media/image73.emf"/><Relationship Id="rId21" Type="http://schemas.openxmlformats.org/officeDocument/2006/relationships/image" Target="../media/image62.emf"/><Relationship Id="rId7" Type="http://schemas.openxmlformats.org/officeDocument/2006/relationships/image" Target="../media/image75.emf"/><Relationship Id="rId12" Type="http://schemas.openxmlformats.org/officeDocument/2006/relationships/image" Target="../media/image52.emf"/><Relationship Id="rId17" Type="http://schemas.openxmlformats.org/officeDocument/2006/relationships/image" Target="../media/image43.emf"/><Relationship Id="rId2" Type="http://schemas.openxmlformats.org/officeDocument/2006/relationships/image" Target="../media/image58.emf"/><Relationship Id="rId16" Type="http://schemas.openxmlformats.org/officeDocument/2006/relationships/image" Target="../media/image77.emf"/><Relationship Id="rId20" Type="http://schemas.openxmlformats.org/officeDocument/2006/relationships/image" Target="../media/image61.emf"/><Relationship Id="rId1" Type="http://schemas.openxmlformats.org/officeDocument/2006/relationships/image" Target="../media/image60.emf"/><Relationship Id="rId6" Type="http://schemas.openxmlformats.org/officeDocument/2006/relationships/image" Target="../media/image46.emf"/><Relationship Id="rId11" Type="http://schemas.openxmlformats.org/officeDocument/2006/relationships/image" Target="../media/image76.emf"/><Relationship Id="rId24" Type="http://schemas.openxmlformats.org/officeDocument/2006/relationships/image" Target="../media/image65.emf"/><Relationship Id="rId5" Type="http://schemas.openxmlformats.org/officeDocument/2006/relationships/image" Target="../media/image45.emf"/><Relationship Id="rId15" Type="http://schemas.openxmlformats.org/officeDocument/2006/relationships/image" Target="../media/image56.emf"/><Relationship Id="rId23" Type="http://schemas.openxmlformats.org/officeDocument/2006/relationships/image" Target="../media/image64.emf"/><Relationship Id="rId10" Type="http://schemas.openxmlformats.org/officeDocument/2006/relationships/image" Target="../media/image50.emf"/><Relationship Id="rId19" Type="http://schemas.openxmlformats.org/officeDocument/2006/relationships/image" Target="../media/image53.emf"/><Relationship Id="rId4" Type="http://schemas.openxmlformats.org/officeDocument/2006/relationships/image" Target="../media/image74.emf"/><Relationship Id="rId9" Type="http://schemas.openxmlformats.org/officeDocument/2006/relationships/image" Target="../media/image49.emf"/><Relationship Id="rId14" Type="http://schemas.openxmlformats.org/officeDocument/2006/relationships/image" Target="../media/image55.emf"/><Relationship Id="rId22" Type="http://schemas.openxmlformats.org/officeDocument/2006/relationships/image" Target="../media/image6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5.emf"/><Relationship Id="rId2" Type="http://schemas.openxmlformats.org/officeDocument/2006/relationships/image" Target="../media/image84.emf"/><Relationship Id="rId1" Type="http://schemas.openxmlformats.org/officeDocument/2006/relationships/image" Target="../media/image83.emf"/><Relationship Id="rId4" Type="http://schemas.openxmlformats.org/officeDocument/2006/relationships/image" Target="../media/image86.emf"/></Relationships>
</file>

<file path=xl/drawings/drawing1.xml><?xml version="1.0" encoding="utf-8"?>
<xdr:wsDr xmlns:xdr="http://schemas.openxmlformats.org/drawingml/2006/spreadsheetDrawing" xmlns:a="http://schemas.openxmlformats.org/drawingml/2006/main">
  <xdr:twoCellAnchor editAs="oneCell">
    <xdr:from>
      <xdr:col>5</xdr:col>
      <xdr:colOff>22413</xdr:colOff>
      <xdr:row>17</xdr:row>
      <xdr:rowOff>9004</xdr:rowOff>
    </xdr:from>
    <xdr:to>
      <xdr:col>26</xdr:col>
      <xdr:colOff>22413</xdr:colOff>
      <xdr:row>22</xdr:row>
      <xdr:rowOff>56029</xdr:rowOff>
    </xdr:to>
    <xdr:pic>
      <xdr:nvPicPr>
        <xdr:cNvPr id="175" name="図 174">
          <a:extLst>
            <a:ext uri="{FF2B5EF4-FFF2-40B4-BE49-F238E27FC236}">
              <a16:creationId xmlns:a16="http://schemas.microsoft.com/office/drawing/2014/main" id="{9777E519-A6B9-41E2-8B92-C126B0A2A1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1237" y="1577828"/>
          <a:ext cx="1411941" cy="383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127</xdr:col>
      <xdr:colOff>28575</xdr:colOff>
      <xdr:row>213</xdr:row>
      <xdr:rowOff>818</xdr:rowOff>
    </xdr:from>
    <xdr:to>
      <xdr:col>179</xdr:col>
      <xdr:colOff>2072</xdr:colOff>
      <xdr:row>230</xdr:row>
      <xdr:rowOff>35091</xdr:rowOff>
    </xdr:to>
    <xdr:pic>
      <xdr:nvPicPr>
        <xdr:cNvPr id="195" name="図 194">
          <a:extLst>
            <a:ext uri="{FF2B5EF4-FFF2-40B4-BE49-F238E27FC236}">
              <a16:creationId xmlns:a16="http://schemas.microsoft.com/office/drawing/2014/main" id="{99773F57-E47F-43A5-9117-8DF8E373988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9548562" y="14323410"/>
          <a:ext cx="3362392" cy="1142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127</xdr:col>
      <xdr:colOff>9525</xdr:colOff>
      <xdr:row>232</xdr:row>
      <xdr:rowOff>40602</xdr:rowOff>
    </xdr:from>
    <xdr:to>
      <xdr:col>179</xdr:col>
      <xdr:colOff>19050</xdr:colOff>
      <xdr:row>257</xdr:row>
      <xdr:rowOff>2169</xdr:rowOff>
    </xdr:to>
    <xdr:pic>
      <xdr:nvPicPr>
        <xdr:cNvPr id="184" name="図 183">
          <a:extLst>
            <a:ext uri="{FF2B5EF4-FFF2-40B4-BE49-F238E27FC236}">
              <a16:creationId xmlns:a16="http://schemas.microsoft.com/office/drawing/2014/main" id="{5940A8E4-081F-4BC4-A168-A504F7224A6F}"/>
            </a:ext>
          </a:extLst>
        </xdr:cNvPr>
        <xdr:cNvPicPr>
          <a:picLocks noChangeAspect="1" noChangeArrowheads="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4058" b="95362" l="2307" r="98915">
                      <a14:foregroundMark x1="2849" y1="4348" x2="14111" y2="5797"/>
                      <a14:foregroundMark x1="14111" y1="5797" x2="59566" y2="1159"/>
                      <a14:foregroundMark x1="59566" y1="1159" x2="94573" y2="4058"/>
                      <a14:foregroundMark x1="94573" y1="4058" x2="17639" y2="9855"/>
                      <a14:foregroundMark x1="17639" y1="9855" x2="13026" y2="30435"/>
                      <a14:foregroundMark x1="13026" y1="30435" x2="23202" y2="61449"/>
                      <a14:foregroundMark x1="23202" y1="61449" x2="43284" y2="73913"/>
                      <a14:foregroundMark x1="43284" y1="73913" x2="69607" y2="64348"/>
                      <a14:foregroundMark x1="69607" y1="64348" x2="56581" y2="38551"/>
                      <a14:foregroundMark x1="56581" y1="38551" x2="25102" y2="55072"/>
                      <a14:foregroundMark x1="25102" y1="55072" x2="21710" y2="60000"/>
                      <a14:foregroundMark x1="3121" y1="8406" x2="5427" y2="90435"/>
                      <a14:foregroundMark x1="5427" y1="90435" x2="4478" y2="95942"/>
                      <a14:foregroundMark x1="814" y1="89855" x2="2035" y2="16812"/>
                      <a14:foregroundMark x1="2035" y1="16812" x2="2442" y2="88986"/>
                      <a14:foregroundMark x1="2442" y1="88986" x2="2307" y2="89855"/>
                      <a14:foregroundMark x1="98372" y1="94203" x2="92673" y2="45217"/>
                      <a14:foregroundMark x1="92673" y1="45217" x2="97558" y2="30145"/>
                      <a14:foregroundMark x1="97558" y1="30145" x2="98915" y2="5797"/>
                      <a14:backgroundMark x1="99050" y1="580" x2="99729" y2="870"/>
                      <a14:backgroundMark x1="99593" y1="99710" x2="99593" y2="99130"/>
                      <a14:backgroundMark x1="543" y1="1159" x2="271" y2="2319"/>
                      <a14:backgroundMark x1="543" y1="98841" x2="1085" y2="99710"/>
                    </a14:backgroundRemoval>
                  </a14:imgEffect>
                </a14:imgLayer>
              </a14:imgProps>
            </a:ext>
            <a:ext uri="{28A0092B-C50C-407E-A947-70E740481C1C}">
              <a14:useLocalDpi xmlns:a14="http://schemas.microsoft.com/office/drawing/2010/main" val="0"/>
            </a:ext>
          </a:extLst>
        </a:blip>
        <a:srcRect/>
        <a:stretch>
          <a:fillRect/>
        </a:stretch>
      </xdr:blipFill>
      <xdr:spPr bwMode="auto">
        <a:xfrm>
          <a:off x="9587077" y="15727292"/>
          <a:ext cx="3425387" cy="1603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150</xdr:col>
      <xdr:colOff>61573</xdr:colOff>
      <xdr:row>72</xdr:row>
      <xdr:rowOff>13607</xdr:rowOff>
    </xdr:from>
    <xdr:to>
      <xdr:col>154</xdr:col>
      <xdr:colOff>40821</xdr:colOff>
      <xdr:row>73</xdr:row>
      <xdr:rowOff>29595</xdr:rowOff>
    </xdr:to>
    <xdr:cxnSp macro="">
      <xdr:nvCxnSpPr>
        <xdr:cNvPr id="2" name="直線矢印コネクタ 1">
          <a:extLst>
            <a:ext uri="{FF2B5EF4-FFF2-40B4-BE49-F238E27FC236}">
              <a16:creationId xmlns:a16="http://schemas.microsoft.com/office/drawing/2014/main" id="{00000000-0008-0000-0000-000002000000}"/>
            </a:ext>
          </a:extLst>
        </xdr:cNvPr>
        <xdr:cNvCxnSpPr>
          <a:stCxn id="33" idx="3"/>
        </xdr:cNvCxnSpPr>
      </xdr:nvCxnSpPr>
      <xdr:spPr>
        <a:xfrm flipV="1">
          <a:off x="11491573" y="5361214"/>
          <a:ext cx="251391" cy="8402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3467</xdr:colOff>
      <xdr:row>22</xdr:row>
      <xdr:rowOff>17322</xdr:rowOff>
    </xdr:from>
    <xdr:to>
      <xdr:col>41</xdr:col>
      <xdr:colOff>59531</xdr:colOff>
      <xdr:row>25</xdr:row>
      <xdr:rowOff>28791</xdr:rowOff>
    </xdr:to>
    <xdr:cxnSp macro="">
      <xdr:nvCxnSpPr>
        <xdr:cNvPr id="3" name="直線矢印コネクタ 2">
          <a:extLst>
            <a:ext uri="{FF2B5EF4-FFF2-40B4-BE49-F238E27FC236}">
              <a16:creationId xmlns:a16="http://schemas.microsoft.com/office/drawing/2014/main" id="{00000000-0008-0000-0000-000003000000}"/>
            </a:ext>
          </a:extLst>
        </xdr:cNvPr>
        <xdr:cNvCxnSpPr>
          <a:stCxn id="58" idx="1"/>
        </xdr:cNvCxnSpPr>
      </xdr:nvCxnSpPr>
      <xdr:spPr>
        <a:xfrm flipH="1" flipV="1">
          <a:off x="3308642" y="1922322"/>
          <a:ext cx="722814" cy="21149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68032</xdr:colOff>
      <xdr:row>213</xdr:row>
      <xdr:rowOff>11906</xdr:rowOff>
    </xdr:from>
    <xdr:to>
      <xdr:col>122</xdr:col>
      <xdr:colOff>47625</xdr:colOff>
      <xdr:row>229</xdr:row>
      <xdr:rowOff>0</xdr:rowOff>
    </xdr:to>
    <xdr:sp macro="" textlink="">
      <xdr:nvSpPr>
        <xdr:cNvPr id="4" name="Text Box 53">
          <a:extLst>
            <a:ext uri="{FF2B5EF4-FFF2-40B4-BE49-F238E27FC236}">
              <a16:creationId xmlns:a16="http://schemas.microsoft.com/office/drawing/2014/main" id="{00000000-0008-0000-0000-000004000000}"/>
            </a:ext>
          </a:extLst>
        </xdr:cNvPr>
        <xdr:cNvSpPr txBox="1">
          <a:spLocks noChangeArrowheads="1"/>
        </xdr:cNvSpPr>
      </xdr:nvSpPr>
      <xdr:spPr bwMode="auto">
        <a:xfrm>
          <a:off x="1663470" y="15621000"/>
          <a:ext cx="8337780" cy="113109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300"/>
            </a:lnSpc>
            <a:defRPr sz="1000"/>
          </a:pPr>
          <a:r>
            <a:rPr lang="ja-JP" altLang="en-US" sz="1400" b="1" i="0" u="none" strike="noStrike" baseline="0">
              <a:solidFill>
                <a:srgbClr val="000000"/>
              </a:solidFill>
              <a:latin typeface="ＭＳ Ｐゴシック"/>
              <a:ea typeface="+mn-ea"/>
            </a:rPr>
            <a:t>　お申込みは、郵便局備え付けのカタログ販売申込書（一般用Ａ）と一緒に郵便窓口または</a:t>
          </a:r>
          <a:endParaRPr lang="en-US" altLang="ja-JP" sz="1400" b="1" i="0" u="none" strike="noStrike" baseline="0">
            <a:solidFill>
              <a:srgbClr val="000000"/>
            </a:solidFill>
            <a:latin typeface="ＭＳ Ｐゴシック"/>
            <a:ea typeface="+mn-ea"/>
          </a:endParaRPr>
        </a:p>
        <a:p>
          <a:pPr algn="l" rtl="0">
            <a:lnSpc>
              <a:spcPts val="1300"/>
            </a:lnSpc>
            <a:defRPr sz="1000"/>
          </a:pPr>
          <a:r>
            <a:rPr lang="ja-JP" altLang="en-US" sz="1400" b="1" i="0" u="none" strike="noStrike" baseline="0">
              <a:solidFill>
                <a:srgbClr val="000000"/>
              </a:solidFill>
              <a:latin typeface="ＭＳ Ｐゴシック"/>
              <a:ea typeface="+mn-ea"/>
            </a:rPr>
            <a:t>  郵便局社員へお申付けください（一部簡易郵便局は取扱いを行っていません。）。　</a:t>
          </a:r>
          <a:r>
            <a:rPr lang="ja-JP" altLang="en-US" sz="1400" b="1" i="0" u="none" strike="noStrike" baseline="0">
              <a:solidFill>
                <a:srgbClr val="000000"/>
              </a:solidFill>
              <a:latin typeface="ＭＳ Ｐゴシック"/>
              <a:ea typeface="ＭＳ Ｐゴシック"/>
            </a:rPr>
            <a:t>本チラシ</a:t>
          </a:r>
          <a:endParaRPr lang="en-US" altLang="ja-JP" sz="1400" b="1" i="0" u="none" strike="noStrike" baseline="0">
            <a:solidFill>
              <a:srgbClr val="000000"/>
            </a:solidFill>
            <a:latin typeface="ＭＳ Ｐゴシック"/>
            <a:ea typeface="ＭＳ Ｐゴシック"/>
          </a:endParaRPr>
        </a:p>
        <a:p>
          <a:pPr algn="l" rtl="0">
            <a:lnSpc>
              <a:spcPts val="1300"/>
            </a:lnSpc>
            <a:defRPr sz="1000"/>
          </a:pPr>
          <a:r>
            <a:rPr lang="ja-JP" altLang="en-US" sz="1400" b="1" i="0" u="none" strike="noStrike" baseline="0">
              <a:solidFill>
                <a:srgbClr val="000000"/>
              </a:solidFill>
              <a:latin typeface="ＭＳ Ｐゴシック"/>
              <a:ea typeface="ＭＳ Ｐゴシック"/>
            </a:rPr>
            <a:t>  と申込書（お客様控え）はセットでお客様控えとなりますので、商品到着まで大切に保管して</a:t>
          </a:r>
          <a:endParaRPr lang="en-US" altLang="ja-JP" sz="1400" b="1" i="0" u="none" strike="noStrike" baseline="0">
            <a:solidFill>
              <a:srgbClr val="000000"/>
            </a:solidFill>
            <a:latin typeface="ＭＳ Ｐゴシック"/>
            <a:ea typeface="ＭＳ Ｐゴシック"/>
          </a:endParaRPr>
        </a:p>
        <a:p>
          <a:pPr algn="l" rtl="0">
            <a:lnSpc>
              <a:spcPts val="1300"/>
            </a:lnSpc>
            <a:defRPr sz="1000"/>
          </a:pPr>
          <a:r>
            <a:rPr lang="ja-JP" altLang="en-US" sz="1400" b="1" i="0" u="none" strike="noStrike" baseline="0">
              <a:solidFill>
                <a:srgbClr val="000000"/>
              </a:solidFill>
              <a:latin typeface="ＭＳ Ｐゴシック"/>
              <a:ea typeface="ＭＳ Ｐゴシック"/>
            </a:rPr>
            <a:t>  ください。 </a:t>
          </a:r>
        </a:p>
      </xdr:txBody>
    </xdr:sp>
    <xdr:clientData/>
  </xdr:twoCellAnchor>
  <xdr:twoCellAnchor>
    <xdr:from>
      <xdr:col>187</xdr:col>
      <xdr:colOff>50008</xdr:colOff>
      <xdr:row>203</xdr:row>
      <xdr:rowOff>57523</xdr:rowOff>
    </xdr:from>
    <xdr:to>
      <xdr:col>234</xdr:col>
      <xdr:colOff>28575</xdr:colOff>
      <xdr:row>233</xdr:row>
      <xdr:rowOff>64328</xdr:rowOff>
    </xdr:to>
    <xdr:sp macro="" textlink="">
      <xdr:nvSpPr>
        <xdr:cNvPr id="5" name="Text Box 18">
          <a:extLst>
            <a:ext uri="{FF2B5EF4-FFF2-40B4-BE49-F238E27FC236}">
              <a16:creationId xmlns:a16="http://schemas.microsoft.com/office/drawing/2014/main" id="{00000000-0008-0000-0000-000005000000}"/>
            </a:ext>
          </a:extLst>
        </xdr:cNvPr>
        <xdr:cNvSpPr txBox="1">
          <a:spLocks noChangeArrowheads="1"/>
        </xdr:cNvSpPr>
      </xdr:nvSpPr>
      <xdr:spPr bwMode="auto">
        <a:xfrm>
          <a:off x="14528008" y="14030698"/>
          <a:ext cx="8389142" cy="2007055"/>
        </a:xfrm>
        <a:prstGeom prst="rect">
          <a:avLst/>
        </a:prstGeom>
        <a:noFill/>
        <a:ln>
          <a:noFill/>
        </a:ln>
      </xdr:spPr>
      <xdr:txBody>
        <a:bodyPr vertOverflow="clip" wrap="square" lIns="27432" tIns="18288" rIns="0" bIns="0" anchor="t"/>
        <a:lstStyle/>
        <a:p>
          <a:pPr algn="l" rtl="0">
            <a:lnSpc>
              <a:spcPts val="1300"/>
            </a:lnSpc>
            <a:defRPr sz="1000"/>
          </a:pPr>
          <a:r>
            <a:rPr lang="ja-JP" altLang="en-US" sz="900" b="1" i="0" u="none" strike="noStrike" baseline="0">
              <a:solidFill>
                <a:srgbClr val="000000"/>
              </a:solidFill>
              <a:latin typeface="+mn-ea"/>
              <a:ea typeface="+mn-ea"/>
            </a:rPr>
            <a:t>　●</a:t>
          </a:r>
          <a:r>
            <a:rPr lang="ja-JP" altLang="en-US" sz="900" b="0" i="0" u="none" strike="noStrike" baseline="0">
              <a:solidFill>
                <a:srgbClr val="000000"/>
              </a:solidFill>
              <a:latin typeface="+mn-ea"/>
              <a:ea typeface="+mn-ea"/>
            </a:rPr>
            <a:t>お届け先がご依頼主様と同じ場合、同上欄の該当する番号を選んでご記入ください。</a:t>
          </a:r>
          <a:endParaRPr lang="en-US" altLang="ja-JP" sz="900" b="1" i="0" u="none" strike="noStrike" baseline="0">
            <a:solidFill>
              <a:srgbClr val="000000"/>
            </a:solidFill>
            <a:latin typeface="+mn-ea"/>
            <a:ea typeface="+mn-ea"/>
          </a:endParaRPr>
        </a:p>
        <a:p>
          <a:pPr algn="l" rtl="0">
            <a:lnSpc>
              <a:spcPts val="1300"/>
            </a:lnSpc>
            <a:defRPr sz="1000"/>
          </a:pPr>
          <a:r>
            <a:rPr lang="ja-JP" altLang="en-US" sz="1200" b="1" i="0" u="none" strike="noStrike" baseline="0">
              <a:solidFill>
                <a:srgbClr val="000000"/>
              </a:solidFill>
              <a:latin typeface="HGPｺﾞｼｯｸE" panose="020B0900000000000000" pitchFamily="50" charset="-128"/>
              <a:ea typeface="HGPｺﾞｼｯｸE" panose="020B0900000000000000" pitchFamily="50" charset="-128"/>
            </a:rPr>
            <a:t> ●返品・交換・キャンセルについて</a:t>
          </a:r>
          <a:endParaRPr lang="en-US" altLang="ja-JP" sz="120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200" b="1" i="0" u="none" strike="noStrike" baseline="0">
              <a:solidFill>
                <a:srgbClr val="000000"/>
              </a:solidFill>
              <a:latin typeface="HGPｺﾞｼｯｸE" panose="020B0900000000000000" pitchFamily="50" charset="-128"/>
              <a:ea typeface="HGPｺﾞｼｯｸE" panose="020B0900000000000000" pitchFamily="50" charset="-128"/>
            </a:rPr>
            <a:t>　　商品の破損・汚損の場合を除き返品・交換には応じかねます。</a:t>
          </a:r>
          <a:endParaRPr lang="en-US" altLang="ja-JP" sz="120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200" b="1" i="0" u="none" strike="noStrike" baseline="0">
              <a:solidFill>
                <a:srgbClr val="000000"/>
              </a:solidFill>
              <a:latin typeface="HGPｺﾞｼｯｸE" panose="020B0900000000000000" pitchFamily="50" charset="-128"/>
              <a:ea typeface="HGPｺﾞｼｯｸE" panose="020B0900000000000000" pitchFamily="50" charset="-128"/>
            </a:rPr>
            <a:t>　　到着した商品が破損・汚損していた場合は商品到着後</a:t>
          </a:r>
          <a:r>
            <a:rPr lang="en-US" altLang="ja-JP" sz="1200" b="1" i="0" u="none" strike="noStrike" baseline="0">
              <a:solidFill>
                <a:srgbClr val="000000"/>
              </a:solidFill>
              <a:latin typeface="HGPｺﾞｼｯｸE" panose="020B0900000000000000" pitchFamily="50" charset="-128"/>
              <a:ea typeface="HGPｺﾞｼｯｸE" panose="020B0900000000000000" pitchFamily="50" charset="-128"/>
            </a:rPr>
            <a:t>7</a:t>
          </a:r>
          <a:r>
            <a:rPr lang="ja-JP" altLang="en-US" sz="1200" b="1" i="0" u="none" strike="noStrike" baseline="0">
              <a:solidFill>
                <a:srgbClr val="000000"/>
              </a:solidFill>
              <a:latin typeface="HGPｺﾞｼｯｸE" panose="020B0900000000000000" pitchFamily="50" charset="-128"/>
              <a:ea typeface="HGPｺﾞｼｯｸE" panose="020B0900000000000000" pitchFamily="50" charset="-128"/>
            </a:rPr>
            <a:t>日以内に、表面のフリーダイヤル</a:t>
          </a:r>
          <a:r>
            <a:rPr lang="en-US" altLang="ja-JP" sz="1200" b="1" i="0" u="none" strike="noStrike" baseline="0">
              <a:solidFill>
                <a:srgbClr val="000000"/>
              </a:solidFill>
              <a:latin typeface="HGPｺﾞｼｯｸE" panose="020B0900000000000000" pitchFamily="50" charset="-128"/>
              <a:ea typeface="HGPｺﾞｼｯｸE" panose="020B0900000000000000" pitchFamily="50" charset="-128"/>
            </a:rPr>
            <a:t>(0120-000-000)</a:t>
          </a:r>
          <a:r>
            <a:rPr lang="ja-JP" altLang="en-US" sz="1200" b="1" i="0" u="none" strike="noStrike" baseline="0">
              <a:solidFill>
                <a:srgbClr val="000000"/>
              </a:solidFill>
              <a:latin typeface="HGPｺﾞｼｯｸE" panose="020B0900000000000000" pitchFamily="50" charset="-128"/>
              <a:ea typeface="HGPｺﾞｼｯｸE" panose="020B0900000000000000" pitchFamily="50" charset="-128"/>
            </a:rPr>
            <a:t>まで</a:t>
          </a:r>
          <a:endParaRPr lang="en-US" altLang="ja-JP" sz="120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200" b="1" i="0" u="none" strike="noStrike" baseline="0">
              <a:solidFill>
                <a:srgbClr val="000000"/>
              </a:solidFill>
              <a:latin typeface="HGPｺﾞｼｯｸE" panose="020B0900000000000000" pitchFamily="50" charset="-128"/>
              <a:ea typeface="HGPｺﾞｼｯｸE" panose="020B0900000000000000" pitchFamily="50" charset="-128"/>
            </a:rPr>
            <a:t>　　ご連絡ください。</a:t>
          </a:r>
          <a:endParaRPr lang="en-US" altLang="ja-JP" sz="120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200" b="1" i="0" u="none" strike="noStrike" baseline="0">
              <a:solidFill>
                <a:srgbClr val="000000"/>
              </a:solidFill>
              <a:latin typeface="HGPｺﾞｼｯｸE" panose="020B0900000000000000" pitchFamily="50" charset="-128"/>
              <a:ea typeface="HGPｺﾞｼｯｸE" panose="020B0900000000000000" pitchFamily="50" charset="-128"/>
            </a:rPr>
            <a:t>　　商品の返送料は、販売者負担とさせていただきます（商品の一部消費・使用後の返品・交換には応じかねます。）。</a:t>
          </a:r>
          <a:endParaRPr lang="en-US" altLang="ja-JP" sz="120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200" b="1" i="0" u="none" strike="noStrike" baseline="0">
              <a:solidFill>
                <a:srgbClr val="000000"/>
              </a:solidFill>
              <a:latin typeface="HGPｺﾞｼｯｸE" panose="020B0900000000000000" pitchFamily="50" charset="-128"/>
              <a:ea typeface="HGPｺﾞｼｯｸE" panose="020B0900000000000000" pitchFamily="50" charset="-128"/>
            </a:rPr>
            <a:t>　　お申込み受付後のキャンセルは、原則お受けしておりません（クーリング・オフによる解約が可能な場合を除く。）。</a:t>
          </a:r>
          <a:endParaRPr lang="en-US" altLang="ja-JP" sz="120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200" b="1" i="0" u="none" strike="noStrike" baseline="0">
              <a:solidFill>
                <a:srgbClr val="000000"/>
              </a:solidFill>
              <a:latin typeface="HGPｺﾞｼｯｸE" panose="020B0900000000000000" pitchFamily="50" charset="-128"/>
              <a:ea typeface="HGPｺﾞｼｯｸE" panose="020B0900000000000000" pitchFamily="50" charset="-128"/>
            </a:rPr>
            <a:t>　　ただし、お申込みいただいた商品の発送前において、やむを得ない事情によるものと販売者が判断した場合に限り、</a:t>
          </a:r>
          <a:endParaRPr lang="en-US" altLang="ja-JP" sz="120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200" b="1" i="0" u="none" strike="noStrike" baseline="0">
              <a:solidFill>
                <a:srgbClr val="000000"/>
              </a:solidFill>
              <a:latin typeface="HGPｺﾞｼｯｸE" panose="020B0900000000000000" pitchFamily="50" charset="-128"/>
              <a:ea typeface="HGPｺﾞｼｯｸE" panose="020B0900000000000000" pitchFamily="50" charset="-128"/>
            </a:rPr>
            <a:t>　　キャンセルをお受けする場合がございます。その際、販売者所定の返金手数料はお客様のご負担となりますので</a:t>
          </a:r>
          <a:endParaRPr lang="en-US" altLang="ja-JP" sz="120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200" b="1" i="0" u="none" strike="noStrike" baseline="0">
              <a:solidFill>
                <a:srgbClr val="000000"/>
              </a:solidFill>
              <a:latin typeface="HGPｺﾞｼｯｸE" panose="020B0900000000000000" pitchFamily="50" charset="-128"/>
              <a:ea typeface="HGPｺﾞｼｯｸE" panose="020B0900000000000000" pitchFamily="50" charset="-128"/>
            </a:rPr>
            <a:t>　　ご了承ください。</a:t>
          </a:r>
          <a:endParaRPr lang="en-US" altLang="ja-JP" sz="120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endParaRPr lang="ja-JP" altLang="en-US" sz="1200" b="0" i="0" u="none" strike="noStrike" baseline="0">
            <a:solidFill>
              <a:srgbClr val="000000"/>
            </a:solidFill>
            <a:latin typeface="HGPｺﾞｼｯｸE" panose="020B0900000000000000" pitchFamily="50" charset="-128"/>
            <a:ea typeface="HGPｺﾞｼｯｸE" panose="020B0900000000000000" pitchFamily="50" charset="-128"/>
          </a:endParaRPr>
        </a:p>
      </xdr:txBody>
    </xdr:sp>
    <xdr:clientData/>
  </xdr:twoCellAnchor>
  <xdr:twoCellAnchor>
    <xdr:from>
      <xdr:col>188</xdr:col>
      <xdr:colOff>9888</xdr:colOff>
      <xdr:row>198</xdr:row>
      <xdr:rowOff>65884</xdr:rowOff>
    </xdr:from>
    <xdr:to>
      <xdr:col>192</xdr:col>
      <xdr:colOff>10206</xdr:colOff>
      <xdr:row>203</xdr:row>
      <xdr:rowOff>23100</xdr:rowOff>
    </xdr:to>
    <xdr:sp macro="" textlink="">
      <xdr:nvSpPr>
        <xdr:cNvPr id="6" name="AutoShape 62">
          <a:extLst>
            <a:ext uri="{FF2B5EF4-FFF2-40B4-BE49-F238E27FC236}">
              <a16:creationId xmlns:a16="http://schemas.microsoft.com/office/drawing/2014/main" id="{00000000-0008-0000-0000-000006000000}"/>
            </a:ext>
          </a:extLst>
        </xdr:cNvPr>
        <xdr:cNvSpPr>
          <a:spLocks noChangeArrowheads="1"/>
        </xdr:cNvSpPr>
      </xdr:nvSpPr>
      <xdr:spPr bwMode="auto">
        <a:xfrm>
          <a:off x="14573613" y="13705684"/>
          <a:ext cx="724218" cy="290591"/>
        </a:xfrm>
        <a:prstGeom prst="flowChartProcess">
          <a:avLst/>
        </a:prstGeom>
        <a:solidFill>
          <a:srgbClr val="FFFFFF"/>
        </a:solidFill>
        <a:ln w="28575">
          <a:solidFill>
            <a:srgbClr val="000000"/>
          </a:solidFill>
          <a:miter lim="800000"/>
          <a:headEnd/>
          <a:tailEnd/>
        </a:ln>
      </xdr:spPr>
      <xdr:txBody>
        <a:bodyPr vertOverflow="clip" wrap="square" lIns="27432" tIns="18288" rIns="0" bIns="0" anchor="ctr"/>
        <a:lstStyle/>
        <a:p>
          <a:pPr algn="ctr" rtl="0">
            <a:defRPr sz="1000"/>
          </a:pPr>
          <a:r>
            <a:rPr lang="ja-JP" altLang="en-US" sz="1400" b="0" i="0" u="none" strike="noStrike" baseline="0">
              <a:solidFill>
                <a:srgbClr val="000000"/>
              </a:solidFill>
              <a:latin typeface="ＭＳ Ｐゴシック"/>
              <a:ea typeface="ＭＳ Ｐゴシック"/>
            </a:rPr>
            <a:t>ご案内</a:t>
          </a:r>
        </a:p>
      </xdr:txBody>
    </xdr:sp>
    <xdr:clientData/>
  </xdr:twoCellAnchor>
  <xdr:twoCellAnchor>
    <xdr:from>
      <xdr:col>9</xdr:col>
      <xdr:colOff>51955</xdr:colOff>
      <xdr:row>32</xdr:row>
      <xdr:rowOff>18184</xdr:rowOff>
    </xdr:from>
    <xdr:to>
      <xdr:col>45</xdr:col>
      <xdr:colOff>60614</xdr:colOff>
      <xdr:row>37</xdr:row>
      <xdr:rowOff>18184</xdr:rowOff>
    </xdr:to>
    <xdr:sp macro="" textlink="">
      <xdr:nvSpPr>
        <xdr:cNvPr id="7" name="Text Box 90">
          <a:extLst>
            <a:ext uri="{FF2B5EF4-FFF2-40B4-BE49-F238E27FC236}">
              <a16:creationId xmlns:a16="http://schemas.microsoft.com/office/drawing/2014/main" id="{00000000-0008-0000-0000-000007000000}"/>
            </a:ext>
          </a:extLst>
        </xdr:cNvPr>
        <xdr:cNvSpPr txBox="1">
          <a:spLocks noChangeArrowheads="1"/>
        </xdr:cNvSpPr>
      </xdr:nvSpPr>
      <xdr:spPr bwMode="auto">
        <a:xfrm>
          <a:off x="1890280" y="2589934"/>
          <a:ext cx="2408959" cy="3333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2000" b="1" i="0" u="none" strike="noStrike" baseline="0">
              <a:solidFill>
                <a:srgbClr val="000000"/>
              </a:solidFill>
              <a:latin typeface="ＭＳ Ｐゴシック"/>
              <a:ea typeface="ＭＳ Ｐゴシック"/>
            </a:rPr>
            <a:t>お申込み期間</a:t>
          </a:r>
        </a:p>
      </xdr:txBody>
    </xdr:sp>
    <xdr:clientData/>
  </xdr:twoCellAnchor>
  <xdr:twoCellAnchor editAs="oneCell">
    <xdr:from>
      <xdr:col>2</xdr:col>
      <xdr:colOff>47624</xdr:colOff>
      <xdr:row>38</xdr:row>
      <xdr:rowOff>57150</xdr:rowOff>
    </xdr:from>
    <xdr:to>
      <xdr:col>53</xdr:col>
      <xdr:colOff>2116</xdr:colOff>
      <xdr:row>54</xdr:row>
      <xdr:rowOff>38100</xdr:rowOff>
    </xdr:to>
    <xdr:sp macro="" textlink="">
      <xdr:nvSpPr>
        <xdr:cNvPr id="8" name="Text Box 32">
          <a:extLst>
            <a:ext uri="{FF2B5EF4-FFF2-40B4-BE49-F238E27FC236}">
              <a16:creationId xmlns:a16="http://schemas.microsoft.com/office/drawing/2014/main" id="{00000000-0008-0000-0000-000008000000}"/>
            </a:ext>
          </a:extLst>
        </xdr:cNvPr>
        <xdr:cNvSpPr txBox="1">
          <a:spLocks noChangeArrowheads="1"/>
        </xdr:cNvSpPr>
      </xdr:nvSpPr>
      <xdr:spPr bwMode="auto">
        <a:xfrm>
          <a:off x="1419224" y="3028950"/>
          <a:ext cx="3354917" cy="1047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a:lstStyle/>
        <a:p>
          <a:pPr algn="l" rtl="0">
            <a:defRPr sz="1000"/>
          </a:pPr>
          <a:r>
            <a:rPr lang="ja-JP" altLang="en-US" sz="2000" b="1" i="0" u="none" strike="noStrike" baseline="0">
              <a:solidFill>
                <a:srgbClr val="000000"/>
              </a:solidFill>
              <a:latin typeface="ＭＳ Ｐゴシック"/>
              <a:ea typeface="ＭＳ Ｐゴシック"/>
            </a:rPr>
            <a:t>　　　</a:t>
          </a:r>
          <a:r>
            <a:rPr lang="en-US" altLang="ja-JP" sz="2000" b="1" i="0" u="none" strike="noStrike" baseline="0">
              <a:solidFill>
                <a:srgbClr val="000000"/>
              </a:solidFill>
              <a:latin typeface="ＭＳ Ｐゴシック"/>
              <a:ea typeface="ＭＳ Ｐゴシック"/>
            </a:rPr>
            <a:t>20</a:t>
          </a:r>
          <a:r>
            <a:rPr lang="ja-JP" altLang="en-US" sz="2000" b="1" i="0" u="none" strike="noStrike" baseline="0">
              <a:solidFill>
                <a:srgbClr val="000000"/>
              </a:solidFill>
              <a:latin typeface="ＭＳ Ｐゴシック"/>
              <a:ea typeface="ＭＳ Ｐゴシック"/>
            </a:rPr>
            <a:t>△△年　　月　　日</a:t>
          </a:r>
        </a:p>
        <a:p>
          <a:pPr algn="l" rtl="0">
            <a:lnSpc>
              <a:spcPts val="1700"/>
            </a:lnSpc>
            <a:defRPr sz="1000"/>
          </a:pPr>
          <a:r>
            <a:rPr lang="ja-JP" altLang="en-US" sz="2000" b="1" i="0" u="none" strike="noStrike" baseline="0">
              <a:solidFill>
                <a:srgbClr val="000000"/>
              </a:solidFill>
              <a:latin typeface="ＭＳ Ｐゴシック"/>
              <a:ea typeface="ＭＳ Ｐゴシック"/>
            </a:rPr>
            <a:t>　　　　　　　　　～</a:t>
          </a:r>
          <a:endParaRPr lang="en-US" altLang="ja-JP" sz="2000" b="1" i="0" u="none" strike="noStrike" baseline="0">
            <a:solidFill>
              <a:srgbClr val="000000"/>
            </a:solidFill>
            <a:latin typeface="ＭＳ Ｐゴシック"/>
            <a:ea typeface="ＭＳ Ｐゴシック"/>
          </a:endParaRPr>
        </a:p>
        <a:p>
          <a:pPr algn="l" rtl="0">
            <a:lnSpc>
              <a:spcPts val="1700"/>
            </a:lnSpc>
            <a:defRPr sz="1000"/>
          </a:pPr>
          <a:r>
            <a:rPr lang="ja-JP" altLang="en-US" sz="2000" b="1" i="0" u="none" strike="noStrike" baseline="0">
              <a:solidFill>
                <a:srgbClr val="000000"/>
              </a:solidFill>
              <a:latin typeface="ＭＳ Ｐゴシック"/>
              <a:ea typeface="ＭＳ Ｐゴシック"/>
            </a:rPr>
            <a:t>　　　</a:t>
          </a:r>
          <a:r>
            <a:rPr lang="en-US" altLang="ja-JP" sz="2000" b="1" i="0" u="none" strike="noStrike" baseline="0">
              <a:solidFill>
                <a:srgbClr val="000000"/>
              </a:solidFill>
              <a:latin typeface="ＭＳ Ｐゴシック"/>
              <a:ea typeface="ＭＳ Ｐゴシック"/>
            </a:rPr>
            <a:t>20</a:t>
          </a:r>
          <a:r>
            <a:rPr lang="ja-JP" altLang="en-US" sz="2000" b="1" i="0" u="none" strike="noStrike" baseline="0">
              <a:solidFill>
                <a:srgbClr val="000000"/>
              </a:solidFill>
              <a:latin typeface="ＭＳ Ｐゴシック"/>
              <a:ea typeface="ＭＳ Ｐゴシック"/>
            </a:rPr>
            <a:t>△△年　　月　　日</a:t>
          </a:r>
        </a:p>
      </xdr:txBody>
    </xdr:sp>
    <xdr:clientData/>
  </xdr:twoCellAnchor>
  <xdr:twoCellAnchor>
    <xdr:from>
      <xdr:col>188</xdr:col>
      <xdr:colOff>6123</xdr:colOff>
      <xdr:row>174</xdr:row>
      <xdr:rowOff>37090</xdr:rowOff>
    </xdr:from>
    <xdr:to>
      <xdr:col>201</xdr:col>
      <xdr:colOff>161586</xdr:colOff>
      <xdr:row>178</xdr:row>
      <xdr:rowOff>49344</xdr:rowOff>
    </xdr:to>
    <xdr:sp macro="" textlink="">
      <xdr:nvSpPr>
        <xdr:cNvPr id="9" name="AutoShape 62">
          <a:extLst>
            <a:ext uri="{FF2B5EF4-FFF2-40B4-BE49-F238E27FC236}">
              <a16:creationId xmlns:a16="http://schemas.microsoft.com/office/drawing/2014/main" id="{00000000-0008-0000-0000-000009000000}"/>
            </a:ext>
          </a:extLst>
        </xdr:cNvPr>
        <xdr:cNvSpPr>
          <a:spLocks noChangeArrowheads="1"/>
        </xdr:cNvSpPr>
      </xdr:nvSpPr>
      <xdr:spPr bwMode="auto">
        <a:xfrm>
          <a:off x="14663417" y="12161855"/>
          <a:ext cx="2486287" cy="281195"/>
        </a:xfrm>
        <a:prstGeom prst="flowChartProcess">
          <a:avLst/>
        </a:prstGeom>
        <a:solidFill>
          <a:srgbClr val="FFFFFF"/>
        </a:solidFill>
        <a:ln w="28575">
          <a:solidFill>
            <a:srgbClr val="000000"/>
          </a:solidFill>
          <a:miter lim="800000"/>
          <a:headEnd/>
          <a:tailEnd/>
        </a:ln>
      </xdr:spPr>
      <xdr:txBody>
        <a:bodyPr vertOverflow="clip" wrap="square" lIns="27432" tIns="18288" rIns="0" bIns="0" anchor="ctr" upright="1"/>
        <a:lstStyle/>
        <a:p>
          <a:pPr algn="ctr"/>
          <a:r>
            <a:rPr kumimoji="1" lang="ja-JP" altLang="ja-JP" sz="1400">
              <a:effectLst/>
              <a:latin typeface="+mn-lt"/>
              <a:ea typeface="+mn-ea"/>
              <a:cs typeface="+mn-cs"/>
            </a:rPr>
            <a:t>特定商取引法に関する表記</a:t>
          </a:r>
          <a:endParaRPr lang="ja-JP" altLang="ja-JP" sz="1400">
            <a:effectLst/>
          </a:endParaRPr>
        </a:p>
      </xdr:txBody>
    </xdr:sp>
    <xdr:clientData/>
  </xdr:twoCellAnchor>
  <xdr:twoCellAnchor>
    <xdr:from>
      <xdr:col>187</xdr:col>
      <xdr:colOff>47625</xdr:colOff>
      <xdr:row>178</xdr:row>
      <xdr:rowOff>65209</xdr:rowOff>
    </xdr:from>
    <xdr:to>
      <xdr:col>249</xdr:col>
      <xdr:colOff>161924</xdr:colOff>
      <xdr:row>200</xdr:row>
      <xdr:rowOff>56028</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4525625" y="12371509"/>
          <a:ext cx="11410949" cy="14576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●販売者　表面に記載しています。</a:t>
          </a:r>
          <a:endParaRPr kumimoji="1" lang="en-US" altLang="ja-JP" sz="900"/>
        </a:p>
        <a:p>
          <a:r>
            <a:rPr kumimoji="1" lang="ja-JP" altLang="en-US" sz="900"/>
            <a:t>●支払方法及び支払時期　①現金もしくは払込取扱票（お申込み時に全額お支払いいただきます。）②一部の郵便局窓口ではキャッシュレス決済でのお支払いが可能です。</a:t>
          </a:r>
          <a:endParaRPr kumimoji="1" lang="en-US" altLang="ja-JP" sz="900"/>
        </a:p>
        <a:p>
          <a:r>
            <a:rPr kumimoji="1" lang="ja-JP" altLang="en-US" sz="900"/>
            <a:t>　</a:t>
          </a:r>
          <a:r>
            <a:rPr kumimoji="1" lang="en-US" altLang="ja-JP" sz="900"/>
            <a:t>※</a:t>
          </a:r>
          <a:r>
            <a:rPr kumimoji="1" lang="ja-JP" altLang="en-US" sz="900"/>
            <a:t>クイック注文では手続き案内に従ってお申込みいただき、クレジットカード決済（その他支払い決済方法を含む。）となります。</a:t>
          </a:r>
          <a:endParaRPr kumimoji="1" lang="en-US" altLang="ja-JP" sz="900"/>
        </a:p>
        <a:p>
          <a:r>
            <a:rPr kumimoji="1" lang="ja-JP" altLang="en-US" sz="900"/>
            <a:t>●商品の引渡時期　発送開始日のあるものは、その日以降順次お届けいたします。発送開始日以降のお申込みおよび発送開始日がない場合は、</a:t>
          </a:r>
          <a:endParaRPr kumimoji="1" lang="en-US" altLang="ja-JP" sz="900"/>
        </a:p>
        <a:p>
          <a:r>
            <a:rPr kumimoji="1" lang="ja-JP" altLang="en-US" sz="900"/>
            <a:t>　</a:t>
          </a:r>
          <a:r>
            <a:rPr kumimoji="1" lang="ja-JP" altLang="en-US" sz="900" baseline="0"/>
            <a:t> </a:t>
          </a:r>
          <a:r>
            <a:rPr kumimoji="1" lang="ja-JP" altLang="en-US" sz="900"/>
            <a:t>お申込み受付後</a:t>
          </a:r>
          <a:r>
            <a:rPr kumimoji="1" lang="en-US" altLang="ja-JP" sz="900"/>
            <a:t>1</a:t>
          </a:r>
          <a:r>
            <a:rPr kumimoji="1" lang="ja-JP" altLang="en-US" sz="900"/>
            <a:t>週間から</a:t>
          </a:r>
          <a:r>
            <a:rPr kumimoji="1" lang="en-US" altLang="ja-JP" sz="900"/>
            <a:t>10</a:t>
          </a:r>
          <a:r>
            <a:rPr kumimoji="1" lang="ja-JP" altLang="en-US" sz="900"/>
            <a:t>日程度でお届けいたします。なお、簡易郵便局からお申込みのものについては、お届けが若干遅れる場合があります。お届けまでに祝日・年末年始をはさむ場合、お届けに日数がかかることがございます。</a:t>
          </a:r>
          <a:endParaRPr kumimoji="1" lang="en-US" altLang="ja-JP" sz="900"/>
        </a:p>
        <a:p>
          <a:r>
            <a:rPr kumimoji="1" lang="ja-JP" altLang="en-US" sz="900"/>
            <a:t>　 あらかじめご了承ください。</a:t>
          </a:r>
          <a:endParaRPr kumimoji="1" lang="en-US" altLang="ja-JP" sz="900"/>
        </a:p>
        <a:p>
          <a:r>
            <a:rPr kumimoji="1" lang="ja-JP" altLang="en-US" sz="900" baseline="0"/>
            <a:t>    </a:t>
          </a:r>
          <a:r>
            <a:rPr kumimoji="1" lang="ja-JP" altLang="en-US" sz="900" b="1"/>
            <a:t>配達日を希望される場合は、原則としてお申込みの翌日から</a:t>
          </a:r>
          <a:r>
            <a:rPr kumimoji="1" lang="en-US" altLang="ja-JP" sz="900" b="1"/>
            <a:t>10</a:t>
          </a:r>
          <a:r>
            <a:rPr kumimoji="1" lang="ja-JP" altLang="en-US" sz="900" b="1"/>
            <a:t>日目以降、</a:t>
          </a:r>
          <a:r>
            <a:rPr kumimoji="1" lang="en-US" altLang="ja-JP" sz="900" b="1"/>
            <a:t>20</a:t>
          </a:r>
          <a:r>
            <a:rPr kumimoji="1" lang="ja-JP" altLang="en-US" sz="900" b="1"/>
            <a:t>△△年○○月○○日までとなります。配達希望日欄にご記入ください。</a:t>
          </a:r>
          <a:endParaRPr kumimoji="1" lang="en-US" altLang="ja-JP" sz="900" b="1"/>
        </a:p>
        <a:p>
          <a:r>
            <a:rPr kumimoji="1" lang="ja-JP" altLang="en-US" sz="900"/>
            <a:t>●商品発送　ゆうパックでお届けします（冷蔵の場合は「チルドゆうパック（保冷剤同梱）」でお届けします。）。</a:t>
          </a:r>
          <a:endParaRPr kumimoji="1" lang="en-US" altLang="ja-JP" sz="900"/>
        </a:p>
      </xdr:txBody>
    </xdr:sp>
    <xdr:clientData/>
  </xdr:twoCellAnchor>
  <xdr:twoCellAnchor>
    <xdr:from>
      <xdr:col>233</xdr:col>
      <xdr:colOff>109537</xdr:colOff>
      <xdr:row>200</xdr:row>
      <xdr:rowOff>1</xdr:rowOff>
    </xdr:from>
    <xdr:to>
      <xdr:col>249</xdr:col>
      <xdr:colOff>631034</xdr:colOff>
      <xdr:row>261</xdr:row>
      <xdr:rowOff>16859</xdr:rowOff>
    </xdr:to>
    <xdr:grpSp>
      <xdr:nvGrpSpPr>
        <xdr:cNvPr id="11" name="グループ化 22883">
          <a:extLst>
            <a:ext uri="{FF2B5EF4-FFF2-40B4-BE49-F238E27FC236}">
              <a16:creationId xmlns:a16="http://schemas.microsoft.com/office/drawing/2014/main" id="{00000000-0008-0000-0000-00000B000000}"/>
            </a:ext>
          </a:extLst>
        </xdr:cNvPr>
        <xdr:cNvGrpSpPr>
          <a:grpSpLocks/>
        </xdr:cNvGrpSpPr>
      </xdr:nvGrpSpPr>
      <xdr:grpSpPr bwMode="auto">
        <a:xfrm>
          <a:off x="22817137" y="13773151"/>
          <a:ext cx="3588547" cy="4084033"/>
          <a:chOff x="22226048" y="13864434"/>
          <a:chExt cx="3591902" cy="4157752"/>
        </a:xfrm>
      </xdr:grpSpPr>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22226048" y="13864434"/>
            <a:ext cx="3531320" cy="3904088"/>
          </a:xfrm>
          <a:prstGeom prst="rect">
            <a:avLst/>
          </a:prstGeom>
          <a:ln w="25400"/>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sp macro="" textlink="">
        <xdr:nvSpPr>
          <xdr:cNvPr id="13" name="Rectangle 4592">
            <a:extLst>
              <a:ext uri="{FF2B5EF4-FFF2-40B4-BE49-F238E27FC236}">
                <a16:creationId xmlns:a16="http://schemas.microsoft.com/office/drawing/2014/main" id="{00000000-0008-0000-0000-00000D000000}"/>
              </a:ext>
            </a:extLst>
          </xdr:cNvPr>
          <xdr:cNvSpPr>
            <a:spLocks noChangeArrowheads="1"/>
          </xdr:cNvSpPr>
        </xdr:nvSpPr>
        <xdr:spPr bwMode="auto">
          <a:xfrm>
            <a:off x="22383368" y="17248549"/>
            <a:ext cx="3434582" cy="7736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900" b="0" i="0" u="none" strike="noStrike" baseline="0">
                <a:solidFill>
                  <a:srgbClr val="000000"/>
                </a:solidFill>
                <a:latin typeface="ＭＳ Ｐゴシック"/>
                <a:ea typeface="ＭＳ Ｐゴシック"/>
              </a:rPr>
              <a:t>※その他の「のし」をご希望の場合は、指定番号「99」をご記入</a:t>
            </a:r>
            <a:endParaRPr lang="en-US" altLang="ja-JP" sz="900" b="0" i="0" u="none" strike="noStrike" baseline="0">
              <a:solidFill>
                <a:srgbClr val="000000"/>
              </a:solidFill>
              <a:latin typeface="ＭＳ Ｐゴシック"/>
              <a:ea typeface="ＭＳ Ｐゴシック"/>
            </a:endParaRPr>
          </a:p>
          <a:p>
            <a:pPr algn="l" rtl="0">
              <a:lnSpc>
                <a:spcPts val="1300"/>
              </a:lnSpc>
              <a:defRPr sz="1000"/>
            </a:pPr>
            <a:r>
              <a:rPr lang="ja-JP" altLang="en-US" sz="900" b="0" i="0" u="none" strike="noStrike" baseline="0">
                <a:solidFill>
                  <a:srgbClr val="000000"/>
                </a:solidFill>
                <a:latin typeface="ＭＳ Ｐゴシック"/>
                <a:ea typeface="ＭＳ Ｐゴシック"/>
              </a:rPr>
              <a:t>　　のうえ、ご希望の用途を「その他・摘要」欄にご記入ください。</a:t>
            </a:r>
            <a:endParaRPr lang="ja-JP" altLang="en-US" sz="1000"/>
          </a:p>
        </xdr:txBody>
      </xdr:sp>
      <xdr:sp macro="" textlink="">
        <xdr:nvSpPr>
          <xdr:cNvPr id="14" name="Rectangle 4593">
            <a:extLst>
              <a:ext uri="{FF2B5EF4-FFF2-40B4-BE49-F238E27FC236}">
                <a16:creationId xmlns:a16="http://schemas.microsoft.com/office/drawing/2014/main" id="{00000000-0008-0000-0000-00000E000000}"/>
              </a:ext>
            </a:extLst>
          </xdr:cNvPr>
          <xdr:cNvSpPr>
            <a:spLocks noChangeArrowheads="1"/>
          </xdr:cNvSpPr>
        </xdr:nvSpPr>
        <xdr:spPr bwMode="auto">
          <a:xfrm>
            <a:off x="22375050" y="14066301"/>
            <a:ext cx="3274599" cy="11365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alpha val="8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lnSpc>
                <a:spcPts val="1300"/>
              </a:lnSpc>
              <a:defRPr sz="1000"/>
            </a:pPr>
            <a:r>
              <a:rPr lang="ja-JP" altLang="en-US" sz="900" b="0" i="0" u="none" strike="noStrike" baseline="0">
                <a:solidFill>
                  <a:srgbClr val="000000"/>
                </a:solidFill>
                <a:latin typeface="ＭＳ Ｐゴシック"/>
                <a:ea typeface="ＭＳ Ｐゴシック"/>
              </a:rPr>
              <a:t>●「のし」をご希望の場合は、カタログ販売申込書（一般用Ａ）</a:t>
            </a:r>
            <a:endParaRPr lang="en-US" altLang="ja-JP" sz="900" b="0" i="0" u="none" strike="noStrike" baseline="0">
              <a:solidFill>
                <a:srgbClr val="000000"/>
              </a:solidFill>
              <a:latin typeface="ＭＳ Ｐゴシック"/>
              <a:ea typeface="ＭＳ Ｐゴシック"/>
            </a:endParaRPr>
          </a:p>
          <a:p>
            <a:pPr algn="l" rtl="0">
              <a:lnSpc>
                <a:spcPts val="1300"/>
              </a:lnSpc>
              <a:defRPr sz="1000"/>
            </a:pP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の所定の欄にご希望の指定番号をご記入ください。</a:t>
            </a:r>
            <a:endParaRPr lang="en-US" altLang="ja-JP" sz="900" b="0" i="0" u="none" strike="noStrike" baseline="0">
              <a:solidFill>
                <a:srgbClr val="000000"/>
              </a:solidFill>
              <a:latin typeface="ＭＳ Ｐゴシック"/>
              <a:ea typeface="ＭＳ Ｐゴシック"/>
            </a:endParaRPr>
          </a:p>
          <a:p>
            <a:pPr algn="l" rtl="0">
              <a:lnSpc>
                <a:spcPts val="1300"/>
              </a:lnSpc>
              <a:defRPr sz="1000"/>
            </a:pPr>
            <a:r>
              <a:rPr lang="ja-JP" altLang="en-US" sz="900" b="0" i="0" u="none" strike="noStrike" baseline="0">
                <a:solidFill>
                  <a:srgbClr val="000000"/>
                </a:solidFill>
                <a:latin typeface="ＭＳ Ｐゴシック"/>
                <a:ea typeface="ＭＳ Ｐゴシック"/>
              </a:rPr>
              <a:t>●「配達時間帯」をご希望の場合は、カタログ販売申込書</a:t>
            </a:r>
            <a:endParaRPr lang="en-US" altLang="ja-JP" sz="900" b="0" i="0" u="none" strike="noStrike" baseline="0">
              <a:solidFill>
                <a:srgbClr val="000000"/>
              </a:solidFill>
              <a:latin typeface="ＭＳ Ｐゴシック"/>
              <a:ea typeface="ＭＳ Ｐゴシック"/>
            </a:endParaRPr>
          </a:p>
          <a:p>
            <a:pPr algn="l" rtl="0">
              <a:lnSpc>
                <a:spcPts val="1300"/>
              </a:lnSpc>
              <a:defRPr sz="1000"/>
            </a:pPr>
            <a:r>
              <a:rPr lang="ja-JP" altLang="en-US" sz="900" b="0" i="0" u="none" strike="noStrike" baseline="0">
                <a:solidFill>
                  <a:srgbClr val="000000"/>
                </a:solidFill>
                <a:latin typeface="ＭＳ Ｐゴシック"/>
                <a:ea typeface="ＭＳ Ｐゴシック"/>
              </a:rPr>
              <a:t>　 （一般用</a:t>
            </a:r>
            <a:r>
              <a:rPr lang="en-US" altLang="ja-JP" sz="900" b="0" i="0" u="none" strike="noStrike" baseline="0">
                <a:solidFill>
                  <a:srgbClr val="000000"/>
                </a:solidFill>
                <a:latin typeface="ＭＳ Ｐゴシック"/>
                <a:ea typeface="ＭＳ Ｐゴシック"/>
              </a:rPr>
              <a:t>A)</a:t>
            </a:r>
            <a:r>
              <a:rPr lang="ja-JP" altLang="en-US" sz="900" b="0" i="0" u="none" strike="noStrike" baseline="0">
                <a:solidFill>
                  <a:srgbClr val="000000"/>
                </a:solidFill>
                <a:latin typeface="ＭＳ Ｐゴシック"/>
                <a:ea typeface="ＭＳ Ｐゴシック"/>
              </a:rPr>
              <a:t>の所定の欄にご希望の番号をご記入ください。</a:t>
            </a:r>
            <a:endParaRPr lang="en-US" altLang="ja-JP" sz="900" b="0" i="0" u="none" strike="noStrike" baseline="0">
              <a:solidFill>
                <a:srgbClr val="000000"/>
              </a:solidFill>
              <a:latin typeface="ＭＳ Ｐゴシック"/>
              <a:ea typeface="ＭＳ Ｐゴシック"/>
            </a:endParaRPr>
          </a:p>
          <a:p>
            <a:pPr algn="l" rtl="0">
              <a:lnSpc>
                <a:spcPts val="1300"/>
              </a:lnSpc>
              <a:defRPr sz="1000"/>
            </a:pPr>
            <a:r>
              <a:rPr lang="en-US" altLang="ja-JP" sz="900"/>
              <a:t>※</a:t>
            </a:r>
            <a:r>
              <a:rPr lang="ja-JP" altLang="en-US" sz="900"/>
              <a:t>ご記入のない場合は、「のし不要」、「配達時間帯希望なし」</a:t>
            </a:r>
            <a:endParaRPr lang="en-US" altLang="ja-JP" sz="900"/>
          </a:p>
          <a:p>
            <a:pPr algn="l" rtl="0">
              <a:lnSpc>
                <a:spcPts val="1300"/>
              </a:lnSpc>
              <a:defRPr sz="1000"/>
            </a:pPr>
            <a:r>
              <a:rPr lang="ja-JP" altLang="en-US" sz="900"/>
              <a:t>　 として発送させていただきます。</a:t>
            </a:r>
            <a:endParaRPr lang="en-US" altLang="ja-JP" sz="900"/>
          </a:p>
        </xdr:txBody>
      </xdr:sp>
      <xdr:grpSp>
        <xdr:nvGrpSpPr>
          <xdr:cNvPr id="15" name="グループ化 124">
            <a:extLst>
              <a:ext uri="{FF2B5EF4-FFF2-40B4-BE49-F238E27FC236}">
                <a16:creationId xmlns:a16="http://schemas.microsoft.com/office/drawing/2014/main" id="{00000000-0008-0000-0000-00000F000000}"/>
              </a:ext>
            </a:extLst>
          </xdr:cNvPr>
          <xdr:cNvGrpSpPr>
            <a:grpSpLocks/>
          </xdr:cNvGrpSpPr>
        </xdr:nvGrpSpPr>
        <xdr:grpSpPr bwMode="auto">
          <a:xfrm>
            <a:off x="22604735" y="15288900"/>
            <a:ext cx="2607935" cy="1869617"/>
            <a:chOff x="22976210" y="15546075"/>
            <a:chExt cx="2607935" cy="1869617"/>
          </a:xfrm>
        </xdr:grpSpPr>
        <xdr:grpSp>
          <xdr:nvGrpSpPr>
            <xdr:cNvPr id="16" name="グループ化 125">
              <a:extLst>
                <a:ext uri="{FF2B5EF4-FFF2-40B4-BE49-F238E27FC236}">
                  <a16:creationId xmlns:a16="http://schemas.microsoft.com/office/drawing/2014/main" id="{00000000-0008-0000-0000-000010000000}"/>
                </a:ext>
              </a:extLst>
            </xdr:cNvPr>
            <xdr:cNvGrpSpPr>
              <a:grpSpLocks/>
            </xdr:cNvGrpSpPr>
          </xdr:nvGrpSpPr>
          <xdr:grpSpPr bwMode="auto">
            <a:xfrm>
              <a:off x="22976210" y="15546075"/>
              <a:ext cx="926818" cy="1602187"/>
              <a:chOff x="22506496" y="15546075"/>
              <a:chExt cx="1240302" cy="1602187"/>
            </a:xfrm>
          </xdr:grpSpPr>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22506496" y="15820662"/>
                <a:ext cx="1240302" cy="26743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en-US" altLang="ja-JP" sz="1400"/>
                  <a:t>02</a:t>
                </a:r>
                <a:endParaRPr kumimoji="1" lang="ja-JP" altLang="en-US" sz="1400"/>
              </a:p>
            </xdr:txBody>
          </xdr:sp>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22506496" y="16078541"/>
                <a:ext cx="1240302" cy="26743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en-US" altLang="ja-JP" sz="1400"/>
                  <a:t>03</a:t>
                </a:r>
                <a:endParaRPr kumimoji="1" lang="ja-JP" altLang="en-US" sz="1400"/>
              </a:p>
            </xdr:txBody>
          </xdr:sp>
          <xdr:sp macro="" textlink="">
            <xdr:nvSpPr>
              <xdr:cNvPr id="28" name="正方形/長方形 27">
                <a:extLst>
                  <a:ext uri="{FF2B5EF4-FFF2-40B4-BE49-F238E27FC236}">
                    <a16:creationId xmlns:a16="http://schemas.microsoft.com/office/drawing/2014/main" id="{00000000-0008-0000-0000-00001C000000}"/>
                  </a:ext>
                </a:extLst>
              </xdr:cNvPr>
              <xdr:cNvSpPr/>
            </xdr:nvSpPr>
            <xdr:spPr>
              <a:xfrm>
                <a:off x="22506496" y="16345972"/>
                <a:ext cx="1240302" cy="26743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en-US" altLang="ja-JP" sz="1400"/>
                  <a:t>37</a:t>
                </a:r>
                <a:endParaRPr kumimoji="1" lang="ja-JP" altLang="en-US" sz="1400"/>
              </a:p>
            </xdr:txBody>
          </xdr:sp>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22506496" y="16613402"/>
                <a:ext cx="1240302" cy="26743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en-US" altLang="ja-JP" sz="1400"/>
                  <a:t>38</a:t>
                </a:r>
                <a:endParaRPr kumimoji="1" lang="ja-JP" altLang="en-US" sz="1400"/>
              </a:p>
            </xdr:txBody>
          </xdr:sp>
          <xdr:sp macro="" textlink="">
            <xdr:nvSpPr>
              <xdr:cNvPr id="30" name="正方形/長方形 29">
                <a:extLst>
                  <a:ext uri="{FF2B5EF4-FFF2-40B4-BE49-F238E27FC236}">
                    <a16:creationId xmlns:a16="http://schemas.microsoft.com/office/drawing/2014/main" id="{00000000-0008-0000-0000-00001E000000}"/>
                  </a:ext>
                </a:extLst>
              </xdr:cNvPr>
              <xdr:cNvSpPr/>
            </xdr:nvSpPr>
            <xdr:spPr>
              <a:xfrm>
                <a:off x="22506496" y="16880832"/>
                <a:ext cx="1240302" cy="26743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en-US" altLang="ja-JP" sz="1400"/>
                  <a:t>54</a:t>
                </a:r>
                <a:endParaRPr kumimoji="1" lang="ja-JP" altLang="en-US" sz="1400"/>
              </a:p>
            </xdr:txBody>
          </xdr:sp>
          <xdr:sp macro="" textlink="">
            <xdr:nvSpPr>
              <xdr:cNvPr id="31" name="正方形/長方形 30">
                <a:extLst>
                  <a:ext uri="{FF2B5EF4-FFF2-40B4-BE49-F238E27FC236}">
                    <a16:creationId xmlns:a16="http://schemas.microsoft.com/office/drawing/2014/main" id="{00000000-0008-0000-0000-00001F000000}"/>
                  </a:ext>
                </a:extLst>
              </xdr:cNvPr>
              <xdr:cNvSpPr/>
            </xdr:nvSpPr>
            <xdr:spPr>
              <a:xfrm>
                <a:off x="22506497" y="15546075"/>
                <a:ext cx="1240301" cy="267430"/>
              </a:xfrm>
              <a:prstGeom prst="rect">
                <a:avLst/>
              </a:prstGeom>
              <a:solidFill>
                <a:schemeClr val="bg1">
                  <a:lumMod val="50000"/>
                </a:schemeClr>
              </a:solidFill>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solidFill>
                      <a:schemeClr val="bg1"/>
                    </a:solidFill>
                  </a:rPr>
                  <a:t>指定</a:t>
                </a:r>
                <a:r>
                  <a:rPr kumimoji="1" lang="ja-JP" altLang="en-US" sz="1100">
                    <a:solidFill>
                      <a:schemeClr val="bg1"/>
                    </a:solidFill>
                  </a:rPr>
                  <a:t> </a:t>
                </a:r>
                <a:r>
                  <a:rPr kumimoji="1" lang="ja-JP" altLang="en-US" sz="1100" b="1">
                    <a:solidFill>
                      <a:schemeClr val="bg1"/>
                    </a:solidFill>
                  </a:rPr>
                  <a:t>番号</a:t>
                </a:r>
              </a:p>
            </xdr:txBody>
          </xdr:sp>
        </xdr:grpSp>
        <xdr:grpSp>
          <xdr:nvGrpSpPr>
            <xdr:cNvPr id="17" name="グループ化 126">
              <a:extLst>
                <a:ext uri="{FF2B5EF4-FFF2-40B4-BE49-F238E27FC236}">
                  <a16:creationId xmlns:a16="http://schemas.microsoft.com/office/drawing/2014/main" id="{00000000-0008-0000-0000-000011000000}"/>
                </a:ext>
              </a:extLst>
            </xdr:cNvPr>
            <xdr:cNvGrpSpPr>
              <a:grpSpLocks/>
            </xdr:cNvGrpSpPr>
          </xdr:nvGrpSpPr>
          <xdr:grpSpPr bwMode="auto">
            <a:xfrm>
              <a:off x="23856229" y="15546075"/>
              <a:ext cx="1727916" cy="1602187"/>
              <a:chOff x="22989454" y="15546075"/>
              <a:chExt cx="1727916" cy="1602187"/>
            </a:xfrm>
          </xdr:grpSpPr>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22989454" y="15546075"/>
                <a:ext cx="1727916" cy="267429"/>
              </a:xfrm>
              <a:prstGeom prst="rect">
                <a:avLst/>
              </a:prstGeom>
              <a:solidFill>
                <a:schemeClr val="bg1">
                  <a:lumMod val="50000"/>
                </a:schemeClr>
              </a:solidFill>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solidFill>
                      <a:schemeClr val="bg1"/>
                    </a:solidFill>
                  </a:rPr>
                  <a:t>のし</a:t>
                </a: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22989454" y="15820662"/>
                <a:ext cx="1727916" cy="26743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御中元（蝶結び）</a:t>
                </a:r>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a:xfrm>
                <a:off x="22989454" y="16078541"/>
                <a:ext cx="1727916" cy="26743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御歳暮（蝶結び）</a:t>
                </a:r>
              </a:p>
            </xdr:txBody>
          </xdr:sp>
          <xdr:sp macro="" textlink="">
            <xdr:nvSpPr>
              <xdr:cNvPr id="23" name="正方形/長方形 22">
                <a:extLst>
                  <a:ext uri="{FF2B5EF4-FFF2-40B4-BE49-F238E27FC236}">
                    <a16:creationId xmlns:a16="http://schemas.microsoft.com/office/drawing/2014/main" id="{00000000-0008-0000-0000-000017000000}"/>
                  </a:ext>
                </a:extLst>
              </xdr:cNvPr>
              <xdr:cNvSpPr/>
            </xdr:nvSpPr>
            <xdr:spPr>
              <a:xfrm>
                <a:off x="22989454" y="16345972"/>
                <a:ext cx="1727916" cy="26743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無地のし（慶事・蝶結び）</a:t>
                </a:r>
              </a:p>
            </xdr:txBody>
          </xdr:sp>
          <xdr:sp macro="" textlink="">
            <xdr:nvSpPr>
              <xdr:cNvPr id="24" name="正方形/長方形 23">
                <a:extLst>
                  <a:ext uri="{FF2B5EF4-FFF2-40B4-BE49-F238E27FC236}">
                    <a16:creationId xmlns:a16="http://schemas.microsoft.com/office/drawing/2014/main" id="{00000000-0008-0000-0000-000018000000}"/>
                  </a:ext>
                </a:extLst>
              </xdr:cNvPr>
              <xdr:cNvSpPr/>
            </xdr:nvSpPr>
            <xdr:spPr>
              <a:xfrm>
                <a:off x="22989454" y="16613402"/>
                <a:ext cx="1727916" cy="26743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無地のし（慶事・結びきり）</a:t>
                </a:r>
              </a:p>
            </xdr:txBody>
          </xdr:sp>
          <xdr:sp macro="" textlink="">
            <xdr:nvSpPr>
              <xdr:cNvPr id="25" name="正方形/長方形 24">
                <a:extLst>
                  <a:ext uri="{FF2B5EF4-FFF2-40B4-BE49-F238E27FC236}">
                    <a16:creationId xmlns:a16="http://schemas.microsoft.com/office/drawing/2014/main" id="{00000000-0008-0000-0000-000019000000}"/>
                  </a:ext>
                </a:extLst>
              </xdr:cNvPr>
              <xdr:cNvSpPr/>
            </xdr:nvSpPr>
            <xdr:spPr>
              <a:xfrm>
                <a:off x="22989454" y="16880832"/>
                <a:ext cx="1727916" cy="26743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無地のし（仏事・結びきり）</a:t>
                </a:r>
              </a:p>
            </xdr:txBody>
          </xdr:sp>
        </xdr:grpSp>
        <xdr:sp macro="" textlink="">
          <xdr:nvSpPr>
            <xdr:cNvPr id="18" name="正方形/長方形 17">
              <a:extLst>
                <a:ext uri="{FF2B5EF4-FFF2-40B4-BE49-F238E27FC236}">
                  <a16:creationId xmlns:a16="http://schemas.microsoft.com/office/drawing/2014/main" id="{00000000-0008-0000-0000-000012000000}"/>
                </a:ext>
              </a:extLst>
            </xdr:cNvPr>
            <xdr:cNvSpPr/>
          </xdr:nvSpPr>
          <xdr:spPr>
            <a:xfrm>
              <a:off x="22976219" y="17148262"/>
              <a:ext cx="898733" cy="26743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en-US" altLang="ja-JP" sz="1400"/>
                <a:t>99</a:t>
              </a:r>
              <a:endParaRPr kumimoji="1" lang="ja-JP" altLang="en-US" sz="1400"/>
            </a:p>
          </xdr:txBody>
        </xdr:sp>
        <xdr:sp macro="" textlink="">
          <xdr:nvSpPr>
            <xdr:cNvPr id="19" name="正方形/長方形 18">
              <a:extLst>
                <a:ext uri="{FF2B5EF4-FFF2-40B4-BE49-F238E27FC236}">
                  <a16:creationId xmlns:a16="http://schemas.microsoft.com/office/drawing/2014/main" id="{00000000-0008-0000-0000-000013000000}"/>
                </a:ext>
              </a:extLst>
            </xdr:cNvPr>
            <xdr:cNvSpPr/>
          </xdr:nvSpPr>
          <xdr:spPr>
            <a:xfrm>
              <a:off x="23856229" y="17148262"/>
              <a:ext cx="1727916" cy="267430"/>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その他</a:t>
              </a:r>
            </a:p>
          </xdr:txBody>
        </xdr:sp>
      </xdr:grpSp>
    </xdr:grpSp>
    <xdr:clientData/>
  </xdr:twoCellAnchor>
  <xdr:oneCellAnchor>
    <xdr:from>
      <xdr:col>201</xdr:col>
      <xdr:colOff>166233</xdr:colOff>
      <xdr:row>174</xdr:row>
      <xdr:rowOff>10297</xdr:rowOff>
    </xdr:from>
    <xdr:ext cx="4825787" cy="436562"/>
    <xdr:sp macro="" textlink="">
      <xdr:nvSpPr>
        <xdr:cNvPr id="32" name="Text Box 12">
          <a:extLst>
            <a:ext uri="{FF2B5EF4-FFF2-40B4-BE49-F238E27FC236}">
              <a16:creationId xmlns:a16="http://schemas.microsoft.com/office/drawing/2014/main" id="{00000000-0008-0000-0000-000020000000}"/>
            </a:ext>
          </a:extLst>
        </xdr:cNvPr>
        <xdr:cNvSpPr txBox="1">
          <a:spLocks noChangeArrowheads="1"/>
        </xdr:cNvSpPr>
      </xdr:nvSpPr>
      <xdr:spPr bwMode="auto">
        <a:xfrm>
          <a:off x="17154351" y="12135062"/>
          <a:ext cx="4825787" cy="436562"/>
        </a:xfrm>
        <a:prstGeom prst="rect">
          <a:avLst/>
        </a:prstGeom>
        <a:noFill/>
        <a:ln w="9525">
          <a:noFill/>
          <a:miter lim="800000"/>
          <a:headEnd/>
          <a:tailEnd/>
        </a:ln>
      </xdr:spPr>
      <xdr:txBody>
        <a:bodyPr vertOverflow="clip" wrap="square" lIns="36576" tIns="18288" rIns="0" bIns="0" anchor="t" upright="1"/>
        <a:lstStyle/>
        <a:p>
          <a:pPr algn="l" rtl="0">
            <a:lnSpc>
              <a:spcPts val="1900"/>
            </a:lnSpc>
            <a:defRPr sz="1000"/>
          </a:pPr>
          <a:r>
            <a:rPr lang="ja-JP" altLang="en-US" sz="1100" b="1" i="0" strike="noStrike">
              <a:solidFill>
                <a:srgbClr val="00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商品お届けまで申込書（お客様控え用・ご契約の内容）と一緒に大切に保管してください。</a:t>
          </a:r>
          <a:endParaRPr lang="en-US" altLang="ja-JP" sz="900" b="1" i="0" strike="noStrike">
            <a:solidFill>
              <a:srgbClr val="000000"/>
            </a:solidFill>
            <a:latin typeface="ＭＳ Ｐゴシック"/>
            <a:ea typeface="ＭＳ Ｐゴシック"/>
          </a:endParaRPr>
        </a:p>
        <a:p>
          <a:pPr algn="l" rtl="0">
            <a:lnSpc>
              <a:spcPts val="1500"/>
            </a:lnSpc>
            <a:defRPr sz="1000"/>
          </a:pPr>
          <a:endParaRPr lang="en-US" altLang="ja-JP" sz="1400" b="1" i="0" strike="noStrike">
            <a:solidFill>
              <a:srgbClr val="000000"/>
            </a:solidFill>
            <a:latin typeface="ＭＳ Ｐゴシック"/>
            <a:ea typeface="ＭＳ Ｐゴシック"/>
          </a:endParaRPr>
        </a:p>
      </xdr:txBody>
    </xdr:sp>
    <xdr:clientData/>
  </xdr:oneCellAnchor>
  <xdr:twoCellAnchor>
    <xdr:from>
      <xdr:col>124</xdr:col>
      <xdr:colOff>60212</xdr:colOff>
      <xdr:row>69</xdr:row>
      <xdr:rowOff>35379</xdr:rowOff>
    </xdr:from>
    <xdr:to>
      <xdr:col>150</xdr:col>
      <xdr:colOff>61573</xdr:colOff>
      <xdr:row>77</xdr:row>
      <xdr:rowOff>23811</xdr:rowOff>
    </xdr:to>
    <xdr:sp macro="" textlink="">
      <xdr:nvSpPr>
        <xdr:cNvPr id="33" name="AutoShape 225">
          <a:extLst>
            <a:ext uri="{FF2B5EF4-FFF2-40B4-BE49-F238E27FC236}">
              <a16:creationId xmlns:a16="http://schemas.microsoft.com/office/drawing/2014/main" id="{00000000-0008-0000-0000-000021000000}"/>
            </a:ext>
          </a:extLst>
        </xdr:cNvPr>
        <xdr:cNvSpPr>
          <a:spLocks noChangeArrowheads="1"/>
        </xdr:cNvSpPr>
      </xdr:nvSpPr>
      <xdr:spPr bwMode="auto">
        <a:xfrm>
          <a:off x="9721283" y="5178879"/>
          <a:ext cx="1770290" cy="532718"/>
        </a:xfrm>
        <a:prstGeom prst="wedgeRectCallout">
          <a:avLst>
            <a:gd name="adj1" fmla="val 27413"/>
            <a:gd name="adj2" fmla="val -37334"/>
          </a:avLst>
        </a:prstGeom>
        <a:solidFill>
          <a:srgbClr val="FFFFFF"/>
        </a:solidFill>
        <a:ln w="9525" algn="ctr">
          <a:solidFill>
            <a:srgbClr val="000000"/>
          </a:solidFill>
          <a:miter lim="800000"/>
          <a:headEnd/>
          <a:tailEnd/>
        </a:ln>
      </xdr:spPr>
      <xdr:txBody>
        <a:bodyPr vertOverflow="clip" wrap="square" lIns="27432" tIns="18288" rIns="0" bIns="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000" b="0" i="0" u="none" strike="noStrike" baseline="0">
              <a:solidFill>
                <a:srgbClr val="000000"/>
              </a:solidFill>
              <a:latin typeface="ＭＳ Ｐゴシック"/>
              <a:ea typeface="ＭＳ Ｐゴシック"/>
            </a:rPr>
            <a:t>カタログコードは弊社にて指定します。</a:t>
          </a:r>
        </a:p>
      </xdr:txBody>
    </xdr:sp>
    <xdr:clientData/>
  </xdr:twoCellAnchor>
  <xdr:twoCellAnchor>
    <xdr:from>
      <xdr:col>205</xdr:col>
      <xdr:colOff>64636</xdr:colOff>
      <xdr:row>10</xdr:row>
      <xdr:rowOff>62932</xdr:rowOff>
    </xdr:from>
    <xdr:to>
      <xdr:col>235</xdr:col>
      <xdr:colOff>10206</xdr:colOff>
      <xdr:row>18</xdr:row>
      <xdr:rowOff>49326</xdr:rowOff>
    </xdr:to>
    <xdr:sp macro="" textlink="">
      <xdr:nvSpPr>
        <xdr:cNvPr id="34" name="正方形/長方形 33">
          <a:extLst>
            <a:ext uri="{FF2B5EF4-FFF2-40B4-BE49-F238E27FC236}">
              <a16:creationId xmlns:a16="http://schemas.microsoft.com/office/drawing/2014/main" id="{00000000-0008-0000-0000-000022000000}"/>
            </a:ext>
          </a:extLst>
        </xdr:cNvPr>
        <xdr:cNvSpPr/>
      </xdr:nvSpPr>
      <xdr:spPr>
        <a:xfrm>
          <a:off x="17704936" y="1158307"/>
          <a:ext cx="5374820" cy="5293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ja-JP" altLang="en-US" sz="3600" b="0" i="0" baseline="0">
              <a:solidFill>
                <a:sysClr val="windowText" lastClr="000000"/>
              </a:solidFill>
              <a:effectLst/>
              <a:latin typeface="+mn-lt"/>
              <a:ea typeface="+mn-ea"/>
              <a:cs typeface="+mn-cs"/>
            </a:rPr>
            <a:t>（商品情報等宣伝部分）</a:t>
          </a:r>
          <a:endParaRPr kumimoji="1" lang="ja-JP" altLang="en-US" sz="3600">
            <a:solidFill>
              <a:sysClr val="windowText" lastClr="000000"/>
            </a:solidFill>
          </a:endParaRPr>
        </a:p>
      </xdr:txBody>
    </xdr:sp>
    <xdr:clientData/>
  </xdr:twoCellAnchor>
  <xdr:twoCellAnchor>
    <xdr:from>
      <xdr:col>56</xdr:col>
      <xdr:colOff>4081</xdr:colOff>
      <xdr:row>79</xdr:row>
      <xdr:rowOff>46264</xdr:rowOff>
    </xdr:from>
    <xdr:to>
      <xdr:col>136</xdr:col>
      <xdr:colOff>4081</xdr:colOff>
      <xdr:row>93</xdr:row>
      <xdr:rowOff>32657</xdr:rowOff>
    </xdr:to>
    <xdr:sp macro="" textlink="">
      <xdr:nvSpPr>
        <xdr:cNvPr id="35" name="正方形/長方形 34">
          <a:extLst>
            <a:ext uri="{FF2B5EF4-FFF2-40B4-BE49-F238E27FC236}">
              <a16:creationId xmlns:a16="http://schemas.microsoft.com/office/drawing/2014/main" id="{00000000-0008-0000-0000-000023000000}"/>
            </a:ext>
          </a:extLst>
        </xdr:cNvPr>
        <xdr:cNvSpPr/>
      </xdr:nvSpPr>
      <xdr:spPr>
        <a:xfrm>
          <a:off x="4976131" y="5751739"/>
          <a:ext cx="5334000" cy="9198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ja-JP" altLang="en-US" sz="3000" b="0" i="0" baseline="0">
              <a:solidFill>
                <a:sysClr val="windowText" lastClr="000000"/>
              </a:solidFill>
              <a:effectLst/>
              <a:latin typeface="+mn-lt"/>
              <a:ea typeface="+mn-ea"/>
              <a:cs typeface="+mn-cs"/>
            </a:rPr>
            <a:t>（商品情報等宣伝部分）</a:t>
          </a:r>
          <a:endParaRPr kumimoji="1" lang="ja-JP" altLang="en-US" sz="3000">
            <a:solidFill>
              <a:sysClr val="windowText" lastClr="000000"/>
            </a:solidFill>
          </a:endParaRPr>
        </a:p>
      </xdr:txBody>
    </xdr:sp>
    <xdr:clientData/>
  </xdr:twoCellAnchor>
  <xdr:twoCellAnchor>
    <xdr:from>
      <xdr:col>2</xdr:col>
      <xdr:colOff>0</xdr:colOff>
      <xdr:row>8</xdr:row>
      <xdr:rowOff>28575</xdr:rowOff>
    </xdr:from>
    <xdr:to>
      <xdr:col>9</xdr:col>
      <xdr:colOff>28575</xdr:colOff>
      <xdr:row>12</xdr:row>
      <xdr:rowOff>9525</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1371600" y="990600"/>
          <a:ext cx="495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00B0F0"/>
              </a:solidFill>
            </a:rPr>
            <a:t>6.5</a:t>
          </a:r>
          <a:endParaRPr kumimoji="1" lang="ja-JP" altLang="en-US" sz="1100">
            <a:solidFill>
              <a:srgbClr val="00B0F0"/>
            </a:solidFill>
          </a:endParaRPr>
        </a:p>
      </xdr:txBody>
    </xdr:sp>
    <xdr:clientData/>
  </xdr:twoCellAnchor>
  <xdr:twoCellAnchor>
    <xdr:from>
      <xdr:col>177</xdr:col>
      <xdr:colOff>38100</xdr:colOff>
      <xdr:row>8</xdr:row>
      <xdr:rowOff>9525</xdr:rowOff>
    </xdr:from>
    <xdr:to>
      <xdr:col>184</xdr:col>
      <xdr:colOff>0</xdr:colOff>
      <xdr:row>11</xdr:row>
      <xdr:rowOff>38100</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13077825" y="971550"/>
          <a:ext cx="4286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00B0F0"/>
              </a:solidFill>
            </a:rPr>
            <a:t>4</a:t>
          </a:r>
          <a:endParaRPr kumimoji="1" lang="ja-JP" altLang="en-US" sz="1100">
            <a:solidFill>
              <a:srgbClr val="00B0F0"/>
            </a:solidFill>
          </a:endParaRPr>
        </a:p>
      </xdr:txBody>
    </xdr:sp>
    <xdr:clientData/>
  </xdr:twoCellAnchor>
  <xdr:twoCellAnchor editAs="oneCell">
    <xdr:from>
      <xdr:col>2</xdr:col>
      <xdr:colOff>1</xdr:colOff>
      <xdr:row>4</xdr:row>
      <xdr:rowOff>1</xdr:rowOff>
    </xdr:from>
    <xdr:to>
      <xdr:col>184</xdr:col>
      <xdr:colOff>0</xdr:colOff>
      <xdr:row>14</xdr:row>
      <xdr:rowOff>44823</xdr:rowOff>
    </xdr:to>
    <xdr:pic>
      <xdr:nvPicPr>
        <xdr:cNvPr id="39" name="図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1601" y="695326"/>
          <a:ext cx="12134849" cy="711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39802</xdr:colOff>
      <xdr:row>233</xdr:row>
      <xdr:rowOff>28916</xdr:rowOff>
    </xdr:from>
    <xdr:to>
      <xdr:col>60</xdr:col>
      <xdr:colOff>12248</xdr:colOff>
      <xdr:row>258</xdr:row>
      <xdr:rowOff>14903</xdr:rowOff>
    </xdr:to>
    <xdr:sp macro="" textlink="">
      <xdr:nvSpPr>
        <xdr:cNvPr id="40" name="Text Box 12">
          <a:extLst>
            <a:ext uri="{FF2B5EF4-FFF2-40B4-BE49-F238E27FC236}">
              <a16:creationId xmlns:a16="http://schemas.microsoft.com/office/drawing/2014/main" id="{00000000-0008-0000-0000-000028000000}"/>
            </a:ext>
          </a:extLst>
        </xdr:cNvPr>
        <xdr:cNvSpPr txBox="1">
          <a:spLocks noChangeArrowheads="1"/>
        </xdr:cNvSpPr>
      </xdr:nvSpPr>
      <xdr:spPr bwMode="auto">
        <a:xfrm>
          <a:off x="1411402" y="16002341"/>
          <a:ext cx="3839596" cy="1652862"/>
        </a:xfrm>
        <a:prstGeom prst="rect">
          <a:avLst/>
        </a:prstGeom>
        <a:noFill/>
        <a:ln w="9525">
          <a:noFill/>
          <a:miter lim="800000"/>
          <a:headEnd/>
          <a:tailEnd/>
        </a:ln>
      </xdr:spPr>
      <xdr:txBody>
        <a:bodyPr vertOverflow="clip" wrap="square" lIns="36576" tIns="18288" rIns="0" bIns="0" anchor="t" upright="1"/>
        <a:lstStyle/>
        <a:p>
          <a:pPr algn="l" rtl="0">
            <a:lnSpc>
              <a:spcPts val="1600"/>
            </a:lnSpc>
            <a:defRPr sz="1000"/>
          </a:pPr>
          <a:r>
            <a:rPr lang="ja-JP" altLang="en-US" sz="1400" b="1" i="0" strike="noStrike">
              <a:solidFill>
                <a:srgbClr val="000000"/>
              </a:solidFill>
              <a:latin typeface="ＭＳ Ｐゴシック"/>
              <a:ea typeface="ＭＳ Ｐゴシック"/>
            </a:rPr>
            <a:t>  </a:t>
          </a:r>
          <a:r>
            <a:rPr lang="ja-JP" altLang="en-US" sz="1200" b="1" i="0" strike="noStrike">
              <a:solidFill>
                <a:srgbClr val="000000"/>
              </a:solidFill>
              <a:latin typeface="ＭＳ Ｐゴシック"/>
              <a:ea typeface="ＭＳ Ｐゴシック"/>
            </a:rPr>
            <a:t>●</a:t>
          </a:r>
          <a:r>
            <a:rPr lang="ja-JP" altLang="en-US" sz="1400" b="1" i="0" strike="noStrike">
              <a:solidFill>
                <a:srgbClr val="000000"/>
              </a:solidFill>
              <a:latin typeface="ＭＳ Ｐゴシック"/>
              <a:ea typeface="ＭＳ Ｐゴシック"/>
            </a:rPr>
            <a:t>商品提供者</a:t>
          </a:r>
          <a:r>
            <a:rPr lang="ja-JP" altLang="en-US" sz="1200" b="1" i="0" strike="noStrike">
              <a:solidFill>
                <a:srgbClr val="000000"/>
              </a:solidFill>
              <a:latin typeface="ＭＳ Ｐゴシック"/>
              <a:ea typeface="ＭＳ Ｐゴシック"/>
            </a:rPr>
            <a:t>　</a:t>
          </a:r>
          <a:r>
            <a:rPr lang="ja-JP" altLang="en-US" sz="1400" b="1" i="0" strike="noStrike">
              <a:solidFill>
                <a:srgbClr val="000000"/>
              </a:solidFill>
              <a:latin typeface="ＭＳ Ｐゴシック"/>
              <a:ea typeface="ＭＳ Ｐゴシック"/>
            </a:rPr>
            <a:t>　株式会社○○○○</a:t>
          </a:r>
          <a:endParaRPr lang="en-US" altLang="ja-JP" sz="1400" b="1" i="0" strike="noStrike">
            <a:solidFill>
              <a:srgbClr val="000000"/>
            </a:solidFill>
            <a:latin typeface="ＭＳ Ｐゴシック"/>
            <a:ea typeface="ＭＳ Ｐゴシック"/>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r>
            <a:rPr lang="ja-JP" altLang="en-US" sz="1400" b="1" i="0" strike="noStrike" baseline="0">
              <a:solidFill>
                <a:srgbClr val="000000"/>
              </a:solidFill>
              <a:effectLst/>
              <a:latin typeface="ＭＳ Ｐゴシック"/>
              <a:ea typeface="ＭＳ Ｐゴシック"/>
              <a:cs typeface="+mn-cs"/>
            </a:rPr>
            <a:t> </a:t>
          </a:r>
          <a:r>
            <a:rPr lang="en-US" altLang="ja-JP" sz="1400" b="1" i="0" strike="noStrike">
              <a:solidFill>
                <a:srgbClr val="000000"/>
              </a:solidFill>
              <a:effectLst/>
              <a:latin typeface="ＭＳ Ｐゴシック"/>
              <a:ea typeface="ＭＳ Ｐゴシック"/>
              <a:cs typeface="+mn-cs"/>
            </a:rPr>
            <a:t> </a:t>
          </a:r>
          <a:r>
            <a:rPr lang="ja-JP" altLang="ja-JP" sz="1200" b="0" i="0">
              <a:effectLst/>
              <a:latin typeface="+mn-lt"/>
              <a:ea typeface="+mn-ea"/>
              <a:cs typeface="+mn-cs"/>
            </a:rPr>
            <a:t>◎商品に関するお問合せ先</a:t>
          </a:r>
          <a:endParaRPr lang="ja-JP" altLang="ja-JP" sz="1200" b="0">
            <a:effectLst/>
          </a:endParaRPr>
        </a:p>
        <a:p>
          <a:pPr rtl="0"/>
          <a:r>
            <a:rPr lang="ja-JP" altLang="ja-JP" sz="1200" b="1" i="0">
              <a:effectLst/>
              <a:latin typeface="+mn-lt"/>
              <a:ea typeface="+mn-ea"/>
              <a:cs typeface="+mn-cs"/>
            </a:rPr>
            <a:t>　　</a:t>
          </a:r>
          <a:r>
            <a:rPr lang="ja-JP" altLang="ja-JP" sz="1200" b="0" i="0" baseline="0">
              <a:effectLst/>
              <a:latin typeface="+mn-lt"/>
              <a:ea typeface="+mn-ea"/>
              <a:cs typeface="+mn-cs"/>
            </a:rPr>
            <a:t>  </a:t>
          </a:r>
          <a:r>
            <a:rPr lang="ja-JP" altLang="ja-JP" sz="1200" b="0" i="0" baseline="0">
              <a:effectLst/>
              <a:latin typeface="+mn-ea"/>
              <a:ea typeface="+mn-ea"/>
              <a:cs typeface="+mn-cs"/>
            </a:rPr>
            <a:t>電話</a:t>
          </a:r>
          <a:r>
            <a:rPr lang="ja-JP" altLang="ja-JP" sz="1200" b="0" i="0">
              <a:effectLst/>
              <a:latin typeface="+mn-ea"/>
              <a:ea typeface="+mn-ea"/>
              <a:cs typeface="+mn-cs"/>
            </a:rPr>
            <a:t>番号　</a:t>
          </a:r>
          <a:r>
            <a:rPr lang="en-US" altLang="ja-JP" sz="1200" b="0" i="0">
              <a:effectLst/>
              <a:latin typeface="+mn-ea"/>
              <a:ea typeface="+mn-ea"/>
              <a:cs typeface="+mn-cs"/>
            </a:rPr>
            <a:t>0000-000-000</a:t>
          </a:r>
          <a:endParaRPr lang="ja-JP" altLang="ja-JP" sz="1200" b="0">
            <a:effectLst/>
            <a:latin typeface="+mn-ea"/>
            <a:ea typeface="+mn-ea"/>
          </a:endParaRPr>
        </a:p>
        <a:p>
          <a:pPr algn="l" rtl="0">
            <a:lnSpc>
              <a:spcPts val="1300"/>
            </a:lnSpc>
            <a:defRPr sz="1000"/>
          </a:pPr>
          <a:r>
            <a:rPr lang="ja-JP" altLang="en-US" sz="1400" b="1" i="0" strike="noStrike">
              <a:solidFill>
                <a:srgbClr val="000000"/>
              </a:solidFill>
              <a:latin typeface="ＭＳ Ｐゴシック"/>
              <a:ea typeface="ＭＳ Ｐゴシック"/>
            </a:rPr>
            <a:t>　</a:t>
          </a:r>
          <a:endParaRPr lang="en-US" altLang="ja-JP" sz="1400" b="1" i="0" strike="noStrike">
            <a:solidFill>
              <a:srgbClr val="000000"/>
            </a:solidFill>
            <a:latin typeface="ＭＳ Ｐゴシック"/>
            <a:ea typeface="ＭＳ Ｐゴシック"/>
          </a:endParaRPr>
        </a:p>
        <a:p>
          <a:pPr algn="l" rtl="0">
            <a:lnSpc>
              <a:spcPts val="1600"/>
            </a:lnSpc>
            <a:defRPr sz="1000"/>
          </a:pPr>
          <a:r>
            <a:rPr lang="ja-JP" altLang="en-US" sz="1400" b="1" i="0" strike="noStrike" baseline="0">
              <a:solidFill>
                <a:srgbClr val="000000"/>
              </a:solidFill>
              <a:latin typeface="ＭＳ Ｐゴシック"/>
              <a:ea typeface="ＭＳ Ｐゴシック"/>
            </a:rPr>
            <a:t>　</a:t>
          </a:r>
          <a:r>
            <a:rPr lang="ja-JP" altLang="en-US" sz="1200" b="0" i="0" strike="noStrike" baseline="0">
              <a:solidFill>
                <a:srgbClr val="000000"/>
              </a:solidFill>
              <a:latin typeface="ＭＳ Ｐゴシック"/>
              <a:ea typeface="ＭＳ Ｐゴシック"/>
            </a:rPr>
            <a:t>◎お申込み方法及びお申込み後のお問合せ先</a:t>
          </a:r>
          <a:endParaRPr lang="en-US" altLang="ja-JP" sz="1200" b="0" i="0" strike="noStrike" baseline="0">
            <a:solidFill>
              <a:srgbClr val="000000"/>
            </a:solidFill>
            <a:latin typeface="ＭＳ Ｐゴシック"/>
            <a:ea typeface="ＭＳ Ｐゴシック"/>
          </a:endParaRPr>
        </a:p>
        <a:p>
          <a:pPr algn="l" rtl="0">
            <a:lnSpc>
              <a:spcPts val="1600"/>
            </a:lnSpc>
            <a:defRPr sz="1000"/>
          </a:pPr>
          <a:r>
            <a:rPr lang="ja-JP" altLang="en-US" sz="1400" b="1" i="0" strike="noStrike" baseline="0">
              <a:solidFill>
                <a:srgbClr val="000000"/>
              </a:solidFill>
              <a:latin typeface="ＭＳ Ｐゴシック"/>
              <a:ea typeface="ＭＳ Ｐゴシック"/>
            </a:rPr>
            <a:t>　　郵便局カタログ販売センター</a:t>
          </a:r>
          <a:endParaRPr lang="en-US" altLang="ja-JP" sz="1400" b="1" i="0" strike="noStrike" baseline="0">
            <a:solidFill>
              <a:srgbClr val="000000"/>
            </a:solidFill>
            <a:latin typeface="ＭＳ Ｐゴシック"/>
            <a:ea typeface="ＭＳ Ｐゴシック"/>
          </a:endParaRPr>
        </a:p>
        <a:p>
          <a:pPr algn="l" rtl="0">
            <a:lnSpc>
              <a:spcPts val="1600"/>
            </a:lnSpc>
            <a:defRPr sz="1000"/>
          </a:pPr>
          <a:r>
            <a:rPr lang="ja-JP" altLang="en-US" sz="1400" b="1" i="0" strike="noStrike" baseline="0">
              <a:solidFill>
                <a:srgbClr val="000000"/>
              </a:solidFill>
              <a:latin typeface="ＭＳ Ｐゴシック"/>
              <a:ea typeface="ＭＳ Ｐゴシック"/>
            </a:rPr>
            <a:t>　　</a:t>
          </a:r>
          <a:r>
            <a:rPr lang="ja-JP" altLang="en-US" sz="1200" b="0" i="0" strike="noStrike" baseline="0">
              <a:solidFill>
                <a:srgbClr val="000000"/>
              </a:solidFill>
              <a:latin typeface="ＭＳ Ｐゴシック"/>
              <a:ea typeface="ＭＳ Ｐゴシック"/>
            </a:rPr>
            <a:t>電話番号　</a:t>
          </a:r>
          <a:r>
            <a:rPr lang="en-US" altLang="ja-JP" sz="1200" b="0" i="0" strike="noStrike" baseline="0">
              <a:solidFill>
                <a:srgbClr val="000000"/>
              </a:solidFill>
              <a:latin typeface="ＭＳ Ｐゴシック"/>
              <a:ea typeface="ＭＳ Ｐゴシック"/>
            </a:rPr>
            <a:t>0120-000-000</a:t>
          </a:r>
          <a:endParaRPr lang="en-US" altLang="ja-JP" sz="1200" b="0" i="0" strike="noStrike">
            <a:solidFill>
              <a:srgbClr val="000000"/>
            </a:solidFill>
            <a:latin typeface="ＭＳ Ｐゴシック"/>
            <a:ea typeface="ＭＳ Ｐゴシック"/>
          </a:endParaRPr>
        </a:p>
      </xdr:txBody>
    </xdr:sp>
    <xdr:clientData/>
  </xdr:twoCellAnchor>
  <xdr:twoCellAnchor>
    <xdr:from>
      <xdr:col>3</xdr:col>
      <xdr:colOff>57149</xdr:colOff>
      <xdr:row>25</xdr:row>
      <xdr:rowOff>45244</xdr:rowOff>
    </xdr:from>
    <xdr:to>
      <xdr:col>27</xdr:col>
      <xdr:colOff>59530</xdr:colOff>
      <xdr:row>25</xdr:row>
      <xdr:rowOff>45244</xdr:rowOff>
    </xdr:to>
    <xdr:sp macro="" textlink="">
      <xdr:nvSpPr>
        <xdr:cNvPr id="41" name="Line 7">
          <a:extLst>
            <a:ext uri="{FF2B5EF4-FFF2-40B4-BE49-F238E27FC236}">
              <a16:creationId xmlns:a16="http://schemas.microsoft.com/office/drawing/2014/main" id="{00000000-0008-0000-0000-000029000000}"/>
            </a:ext>
          </a:extLst>
        </xdr:cNvPr>
        <xdr:cNvSpPr>
          <a:spLocks noChangeShapeType="1"/>
        </xdr:cNvSpPr>
      </xdr:nvSpPr>
      <xdr:spPr bwMode="auto">
        <a:xfrm>
          <a:off x="1495424" y="2150269"/>
          <a:ext cx="160258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56</xdr:col>
      <xdr:colOff>41842</xdr:colOff>
      <xdr:row>231</xdr:row>
      <xdr:rowOff>32236</xdr:rowOff>
    </xdr:from>
    <xdr:to>
      <xdr:col>122</xdr:col>
      <xdr:colOff>65655</xdr:colOff>
      <xdr:row>261</xdr:row>
      <xdr:rowOff>35716</xdr:rowOff>
    </xdr:to>
    <xdr:grpSp>
      <xdr:nvGrpSpPr>
        <xdr:cNvPr id="42" name="グループ化 41">
          <a:extLst>
            <a:ext uri="{FF2B5EF4-FFF2-40B4-BE49-F238E27FC236}">
              <a16:creationId xmlns:a16="http://schemas.microsoft.com/office/drawing/2014/main" id="{00000000-0008-0000-0000-00002A000000}"/>
            </a:ext>
          </a:extLst>
        </xdr:cNvPr>
        <xdr:cNvGrpSpPr/>
      </xdr:nvGrpSpPr>
      <xdr:grpSpPr>
        <a:xfrm>
          <a:off x="5013892" y="15872311"/>
          <a:ext cx="4424363" cy="2003730"/>
          <a:chOff x="4175692" y="16329507"/>
          <a:chExt cx="4738688" cy="2147318"/>
        </a:xfrm>
      </xdr:grpSpPr>
      <xdr:grpSp>
        <xdr:nvGrpSpPr>
          <xdr:cNvPr id="43" name="グループ化 10">
            <a:extLst>
              <a:ext uri="{FF2B5EF4-FFF2-40B4-BE49-F238E27FC236}">
                <a16:creationId xmlns:a16="http://schemas.microsoft.com/office/drawing/2014/main" id="{00000000-0008-0000-0000-00002B000000}"/>
              </a:ext>
            </a:extLst>
          </xdr:cNvPr>
          <xdr:cNvGrpSpPr>
            <a:grpSpLocks/>
          </xdr:cNvGrpSpPr>
        </xdr:nvGrpSpPr>
        <xdr:grpSpPr bwMode="auto">
          <a:xfrm>
            <a:off x="4175692" y="16329507"/>
            <a:ext cx="4643422" cy="2147318"/>
            <a:chOff x="6584935" y="15353265"/>
            <a:chExt cx="4137389" cy="1905869"/>
          </a:xfrm>
        </xdr:grpSpPr>
        <xdr:sp macro="" textlink="">
          <xdr:nvSpPr>
            <xdr:cNvPr id="46" name="Text Box 13">
              <a:extLst>
                <a:ext uri="{FF2B5EF4-FFF2-40B4-BE49-F238E27FC236}">
                  <a16:creationId xmlns:a16="http://schemas.microsoft.com/office/drawing/2014/main" id="{00000000-0008-0000-0000-00002E000000}"/>
                </a:ext>
              </a:extLst>
            </xdr:cNvPr>
            <xdr:cNvSpPr txBox="1">
              <a:spLocks noChangeArrowheads="1"/>
            </xdr:cNvSpPr>
          </xdr:nvSpPr>
          <xdr:spPr bwMode="auto">
            <a:xfrm>
              <a:off x="6584935" y="15653048"/>
              <a:ext cx="3855858" cy="466079"/>
            </a:xfrm>
            <a:prstGeom prst="rect">
              <a:avLst/>
            </a:prstGeom>
            <a:noFill/>
            <a:ln w="9525">
              <a:noFill/>
              <a:miter lim="800000"/>
              <a:headEnd/>
              <a:tailEnd/>
            </a:ln>
          </xdr:spPr>
          <xdr:txBody>
            <a:bodyPr vertOverflow="clip" wrap="square" lIns="27432" tIns="18288" rIns="0" bIns="0" anchor="t" upright="1"/>
            <a:lstStyle/>
            <a:p>
              <a:pPr algn="l" rtl="0">
                <a:lnSpc>
                  <a:spcPts val="1800"/>
                </a:lnSpc>
                <a:defRPr sz="1000"/>
              </a:pPr>
              <a:r>
                <a:rPr lang="ja-JP" altLang="en-US" sz="1200" b="0" i="0" strike="noStrike">
                  <a:solidFill>
                    <a:srgbClr val="000000"/>
                  </a:solidFill>
                  <a:latin typeface="ＭＳ Ｐゴシック"/>
                  <a:ea typeface="+mn-ea"/>
                </a:rPr>
                <a:t>〒</a:t>
              </a:r>
              <a:r>
                <a:rPr lang="en-US" altLang="ja-JP" sz="1200" b="0" i="0" strike="noStrike">
                  <a:solidFill>
                    <a:srgbClr val="000000"/>
                  </a:solidFill>
                  <a:latin typeface="ＭＳ Ｐゴシック"/>
                  <a:ea typeface="+mn-ea"/>
                </a:rPr>
                <a:t>100-8792</a:t>
              </a:r>
              <a:r>
                <a:rPr lang="ja-JP" altLang="en-US" sz="1200" b="0" i="0" strike="noStrike" baseline="0">
                  <a:solidFill>
                    <a:srgbClr val="000000"/>
                  </a:solidFill>
                  <a:latin typeface="ＭＳ Ｐゴシック"/>
                  <a:ea typeface="ＭＳ Ｐゴシック"/>
                </a:rPr>
                <a:t>　</a:t>
              </a:r>
              <a:r>
                <a:rPr lang="ja-JP" altLang="en-US" sz="1200" b="0" i="0" strike="noStrike">
                  <a:solidFill>
                    <a:srgbClr val="000000"/>
                  </a:solidFill>
                  <a:latin typeface="ＭＳ Ｐゴシック"/>
                  <a:ea typeface="+mn-ea"/>
                </a:rPr>
                <a:t>東京都千代田区大手町二丁目</a:t>
              </a:r>
              <a:r>
                <a:rPr lang="en-US" altLang="ja-JP" sz="1200" b="0" i="0" strike="noStrike">
                  <a:solidFill>
                    <a:srgbClr val="000000"/>
                  </a:solidFill>
                  <a:latin typeface="ＭＳ Ｐゴシック"/>
                  <a:ea typeface="+mn-ea"/>
                </a:rPr>
                <a:t>3</a:t>
              </a:r>
              <a:r>
                <a:rPr lang="ja-JP" altLang="en-US" sz="1200" b="0" i="0" strike="noStrike">
                  <a:solidFill>
                    <a:srgbClr val="000000"/>
                  </a:solidFill>
                  <a:latin typeface="ＭＳ Ｐゴシック"/>
                  <a:ea typeface="+mn-ea"/>
                </a:rPr>
                <a:t>番</a:t>
              </a:r>
              <a:r>
                <a:rPr lang="en-US" altLang="ja-JP" sz="1200" b="0" i="0" strike="noStrike">
                  <a:solidFill>
                    <a:srgbClr val="000000"/>
                  </a:solidFill>
                  <a:latin typeface="ＭＳ Ｐゴシック"/>
                  <a:ea typeface="+mn-ea"/>
                </a:rPr>
                <a:t>1</a:t>
              </a:r>
              <a:r>
                <a:rPr lang="ja-JP" altLang="en-US" sz="1200" b="0" i="0" strike="noStrike">
                  <a:solidFill>
                    <a:srgbClr val="000000"/>
                  </a:solidFill>
                  <a:latin typeface="ＭＳ Ｐゴシック"/>
                  <a:ea typeface="+mn-ea"/>
                </a:rPr>
                <a:t>号</a:t>
              </a:r>
              <a:r>
                <a:rPr lang="ja-JP" altLang="en-US" sz="1400" b="1" i="0" strike="noStrike">
                  <a:solidFill>
                    <a:srgbClr val="000000"/>
                  </a:solidFill>
                  <a:latin typeface="ＭＳ Ｐゴシック"/>
                  <a:ea typeface="ＭＳ Ｐゴシック"/>
                </a:rPr>
                <a:t>　</a:t>
              </a:r>
              <a:r>
                <a:rPr lang="ja-JP" altLang="en-US" sz="1100" b="1" i="0" strike="noStrike">
                  <a:solidFill>
                    <a:srgbClr val="000000"/>
                  </a:solidFill>
                  <a:latin typeface="ＭＳ Ｐゴシック"/>
                  <a:ea typeface="ＭＳ Ｐゴシック"/>
                </a:rPr>
                <a:t>　</a:t>
              </a:r>
            </a:p>
          </xdr:txBody>
        </xdr:sp>
        <xdr:sp macro="" textlink="">
          <xdr:nvSpPr>
            <xdr:cNvPr id="47" name="正方形/長方形 46">
              <a:extLst>
                <a:ext uri="{FF2B5EF4-FFF2-40B4-BE49-F238E27FC236}">
                  <a16:creationId xmlns:a16="http://schemas.microsoft.com/office/drawing/2014/main" id="{00000000-0008-0000-0000-00002F000000}"/>
                </a:ext>
              </a:extLst>
            </xdr:cNvPr>
            <xdr:cNvSpPr/>
          </xdr:nvSpPr>
          <xdr:spPr>
            <a:xfrm>
              <a:off x="6631303" y="15353265"/>
              <a:ext cx="1065180" cy="27655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200"/>
                <a:t>企画・監修</a:t>
              </a:r>
            </a:p>
          </xdr:txBody>
        </xdr:sp>
        <xdr:sp macro="" textlink="">
          <xdr:nvSpPr>
            <xdr:cNvPr id="48" name="正方形/長方形 47">
              <a:extLst>
                <a:ext uri="{FF2B5EF4-FFF2-40B4-BE49-F238E27FC236}">
                  <a16:creationId xmlns:a16="http://schemas.microsoft.com/office/drawing/2014/main" id="{00000000-0008-0000-0000-000030000000}"/>
                </a:ext>
              </a:extLst>
            </xdr:cNvPr>
            <xdr:cNvSpPr/>
          </xdr:nvSpPr>
          <xdr:spPr>
            <a:xfrm>
              <a:off x="6650403" y="16029309"/>
              <a:ext cx="1059203" cy="26633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300"/>
                <a:t>販売者</a:t>
              </a:r>
              <a:endParaRPr kumimoji="1" lang="en-US" altLang="ja-JP" sz="1300"/>
            </a:p>
          </xdr:txBody>
        </xdr:sp>
        <xdr:sp macro="" textlink="">
          <xdr:nvSpPr>
            <xdr:cNvPr id="49" name="Text Box 13">
              <a:extLst>
                <a:ext uri="{FF2B5EF4-FFF2-40B4-BE49-F238E27FC236}">
                  <a16:creationId xmlns:a16="http://schemas.microsoft.com/office/drawing/2014/main" id="{00000000-0008-0000-0000-000031000000}"/>
                </a:ext>
              </a:extLst>
            </xdr:cNvPr>
            <xdr:cNvSpPr txBox="1">
              <a:spLocks noChangeArrowheads="1"/>
            </xdr:cNvSpPr>
          </xdr:nvSpPr>
          <xdr:spPr bwMode="auto">
            <a:xfrm>
              <a:off x="6621295" y="16507081"/>
              <a:ext cx="4101029" cy="752053"/>
            </a:xfrm>
            <a:prstGeom prst="rect">
              <a:avLst/>
            </a:prstGeom>
            <a:noFill/>
            <a:ln w="9525">
              <a:noFill/>
              <a:miter lim="800000"/>
              <a:headEnd/>
              <a:tailEnd/>
            </a:ln>
          </xdr:spPr>
          <xdr:txBody>
            <a:bodyPr vertOverflow="clip" wrap="square" lIns="27432" tIns="18288" rIns="0" bIns="0" anchor="t" upright="1"/>
            <a:lstStyle/>
            <a:p>
              <a:pPr algn="l" rtl="0">
                <a:lnSpc>
                  <a:spcPts val="1900"/>
                </a:lnSpc>
                <a:defRPr sz="1000"/>
              </a:pPr>
              <a:r>
                <a:rPr lang="ja-JP" altLang="en-US" sz="1200" b="0" i="0" strike="noStrike">
                  <a:solidFill>
                    <a:srgbClr val="000000"/>
                  </a:solidFill>
                  <a:latin typeface="ＭＳ Ｐゴシック"/>
                  <a:ea typeface="ＭＳ Ｐゴシック"/>
                </a:rPr>
                <a:t>〒</a:t>
              </a:r>
              <a:r>
                <a:rPr lang="en-US" altLang="ja-JP" sz="1200" b="0" i="0" strike="noStrike">
                  <a:solidFill>
                    <a:srgbClr val="000000"/>
                  </a:solidFill>
                  <a:latin typeface="ＭＳ Ｐゴシック"/>
                  <a:ea typeface="ＭＳ Ｐゴシック"/>
                </a:rPr>
                <a:t>135-0016</a:t>
              </a:r>
              <a:r>
                <a:rPr lang="ja-JP" altLang="en-US" sz="1200" b="0" i="0" strike="noStrike" baseline="0">
                  <a:solidFill>
                    <a:srgbClr val="000000"/>
                  </a:solidFill>
                  <a:latin typeface="ＭＳ Ｐゴシック"/>
                  <a:ea typeface="ＭＳ Ｐゴシック"/>
                </a:rPr>
                <a:t>  </a:t>
              </a:r>
              <a:r>
                <a:rPr lang="ja-JP" altLang="en-US" sz="1200" b="0" i="0" strike="noStrike">
                  <a:solidFill>
                    <a:srgbClr val="000000"/>
                  </a:solidFill>
                  <a:latin typeface="ＭＳ Ｐゴシック"/>
                  <a:ea typeface="ＭＳ Ｐゴシック"/>
                </a:rPr>
                <a:t>東京都江東区東陽四丁目</a:t>
              </a:r>
              <a:r>
                <a:rPr lang="en-US" altLang="ja-JP" sz="1200" b="0" i="0" strike="noStrike">
                  <a:solidFill>
                    <a:srgbClr val="000000"/>
                  </a:solidFill>
                  <a:latin typeface="ＭＳ Ｐゴシック"/>
                  <a:ea typeface="ＭＳ Ｐゴシック"/>
                </a:rPr>
                <a:t>1</a:t>
              </a:r>
              <a:r>
                <a:rPr lang="ja-JP" altLang="en-US" sz="1200" b="0" i="0" strike="noStrike">
                  <a:solidFill>
                    <a:srgbClr val="000000"/>
                  </a:solidFill>
                  <a:latin typeface="ＭＳ Ｐゴシック"/>
                  <a:ea typeface="ＭＳ Ｐゴシック"/>
                </a:rPr>
                <a:t>番</a:t>
              </a:r>
              <a:r>
                <a:rPr lang="en-US" altLang="ja-JP" sz="1200" b="0" i="0" strike="noStrike">
                  <a:solidFill>
                    <a:srgbClr val="000000"/>
                  </a:solidFill>
                  <a:latin typeface="ＭＳ Ｐゴシック"/>
                  <a:ea typeface="ＭＳ Ｐゴシック"/>
                </a:rPr>
                <a:t>13</a:t>
              </a:r>
              <a:r>
                <a:rPr lang="ja-JP" altLang="en-US" sz="1200" b="0" i="0" strike="noStrike">
                  <a:solidFill>
                    <a:srgbClr val="000000"/>
                  </a:solidFill>
                  <a:latin typeface="ＭＳ Ｐゴシック"/>
                  <a:ea typeface="ＭＳ Ｐゴシック"/>
                </a:rPr>
                <a:t>号</a:t>
              </a:r>
              <a:r>
                <a:rPr lang="en-US" altLang="ja-JP" sz="1200" b="0" i="0" strike="noStrike" baseline="0">
                  <a:solidFill>
                    <a:srgbClr val="000000"/>
                  </a:solidFill>
                  <a:latin typeface="ＭＳ Ｐゴシック"/>
                  <a:ea typeface="ＭＳ Ｐゴシック"/>
                </a:rPr>
                <a:t> </a:t>
              </a:r>
            </a:p>
            <a:p>
              <a:pPr algn="l" rtl="0">
                <a:lnSpc>
                  <a:spcPts val="1400"/>
                </a:lnSpc>
                <a:defRPr sz="1000"/>
              </a:pPr>
              <a:r>
                <a:rPr lang="ja-JP" altLang="en-US" sz="1200" b="0" i="0" strike="noStrike" baseline="0">
                  <a:solidFill>
                    <a:srgbClr val="000000"/>
                  </a:solidFill>
                  <a:latin typeface="ＭＳ Ｐゴシック"/>
                  <a:ea typeface="ＭＳ Ｐゴシック"/>
                </a:rPr>
                <a:t>　　　　　　　　 </a:t>
              </a:r>
              <a:r>
                <a:rPr lang="ja-JP" altLang="en-US" sz="1200" b="0" i="0" strike="noStrike">
                  <a:solidFill>
                    <a:srgbClr val="000000"/>
                  </a:solidFill>
                  <a:latin typeface="ＭＳ Ｐゴシック"/>
                  <a:ea typeface="ＭＳ Ｐゴシック"/>
                </a:rPr>
                <a:t>東陽セントラルビル</a:t>
              </a:r>
              <a:endParaRPr lang="en-US" altLang="ja-JP" sz="1200" b="0" i="0" strike="noStrike">
                <a:solidFill>
                  <a:srgbClr val="000000"/>
                </a:solidFill>
                <a:latin typeface="ＭＳ Ｐゴシック"/>
                <a:ea typeface="ＭＳ Ｐゴシック"/>
              </a:endParaRPr>
            </a:p>
            <a:p>
              <a:pPr algn="l" rtl="0">
                <a:lnSpc>
                  <a:spcPts val="1400"/>
                </a:lnSpc>
                <a:defRPr sz="1000"/>
              </a:pPr>
              <a:r>
                <a:rPr lang="ja-JP" altLang="ja-JP" sz="1000" b="0" i="0" baseline="0">
                  <a:effectLst/>
                  <a:latin typeface="+mn-lt"/>
                  <a:ea typeface="+mn-ea"/>
                  <a:cs typeface="+mn-cs"/>
                </a:rPr>
                <a:t>　　　　　　　　 </a:t>
              </a:r>
              <a:r>
                <a:rPr lang="ja-JP" altLang="en-US" sz="1000" b="0" i="0" baseline="0">
                  <a:effectLst/>
                  <a:latin typeface="+mn-lt"/>
                  <a:ea typeface="+mn-ea"/>
                  <a:cs typeface="+mn-cs"/>
                </a:rPr>
                <a:t>　  </a:t>
              </a:r>
              <a:r>
                <a:rPr lang="ja-JP" altLang="en-US" sz="1200" b="0" i="0" strike="noStrike">
                  <a:solidFill>
                    <a:srgbClr val="000000"/>
                  </a:solidFill>
                  <a:latin typeface="ＭＳ Ｐゴシック"/>
                  <a:ea typeface="ＭＳ Ｐゴシック"/>
                </a:rPr>
                <a:t>代表者　荒若　仁</a:t>
              </a:r>
            </a:p>
          </xdr:txBody>
        </xdr:sp>
        <xdr:cxnSp macro="">
          <xdr:nvCxnSpPr>
            <xdr:cNvPr id="50" name="直線コネクタ 49">
              <a:extLst>
                <a:ext uri="{FF2B5EF4-FFF2-40B4-BE49-F238E27FC236}">
                  <a16:creationId xmlns:a16="http://schemas.microsoft.com/office/drawing/2014/main" id="{00000000-0008-0000-0000-000032000000}"/>
                </a:ext>
              </a:extLst>
            </xdr:cNvPr>
            <xdr:cNvCxnSpPr/>
          </xdr:nvCxnSpPr>
          <xdr:spPr>
            <a:xfrm flipV="1">
              <a:off x="6621754" y="15938737"/>
              <a:ext cx="3817971" cy="11705"/>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44" name="Text Box 13">
            <a:extLst>
              <a:ext uri="{FF2B5EF4-FFF2-40B4-BE49-F238E27FC236}">
                <a16:creationId xmlns:a16="http://schemas.microsoft.com/office/drawing/2014/main" id="{00000000-0008-0000-0000-00002C000000}"/>
              </a:ext>
            </a:extLst>
          </xdr:cNvPr>
          <xdr:cNvSpPr txBox="1">
            <a:spLocks noChangeArrowheads="1"/>
          </xdr:cNvSpPr>
        </xdr:nvSpPr>
        <xdr:spPr bwMode="auto">
          <a:xfrm>
            <a:off x="5534684" y="16332913"/>
            <a:ext cx="2194151" cy="482110"/>
          </a:xfrm>
          <a:prstGeom prst="rect">
            <a:avLst/>
          </a:prstGeom>
          <a:noFill/>
          <a:ln w="9525">
            <a:noFill/>
            <a:miter lim="800000"/>
            <a:headEnd/>
            <a:tailEnd/>
          </a:ln>
        </xdr:spPr>
        <xdr:txBody>
          <a:bodyPr vertOverflow="clip" wrap="square" lIns="27432" tIns="18288" rIns="0" bIns="0" anchor="t" upright="1"/>
          <a:lstStyle/>
          <a:p>
            <a:pPr algn="l" rtl="0">
              <a:lnSpc>
                <a:spcPts val="1800"/>
              </a:lnSpc>
              <a:defRPr sz="1000"/>
            </a:pPr>
            <a:r>
              <a:rPr lang="ja-JP" altLang="en-US" sz="1400" b="1" i="0" strike="noStrike">
                <a:solidFill>
                  <a:srgbClr val="000000"/>
                </a:solidFill>
                <a:latin typeface="ＭＳ Ｐゴシック"/>
                <a:ea typeface="ＭＳ Ｐゴシック"/>
              </a:rPr>
              <a:t>日本郵便株式会社</a:t>
            </a:r>
            <a:endParaRPr lang="ja-JP" altLang="en-US" sz="1100" b="1" i="0" strike="noStrike">
              <a:solidFill>
                <a:srgbClr val="000000"/>
              </a:solidFill>
              <a:latin typeface="ＭＳ Ｐゴシック"/>
              <a:ea typeface="ＭＳ Ｐゴシック"/>
            </a:endParaRPr>
          </a:p>
        </xdr:txBody>
      </xdr:sp>
      <xdr:sp macro="" textlink="">
        <xdr:nvSpPr>
          <xdr:cNvPr id="45" name="Text Box 13">
            <a:extLst>
              <a:ext uri="{FF2B5EF4-FFF2-40B4-BE49-F238E27FC236}">
                <a16:creationId xmlns:a16="http://schemas.microsoft.com/office/drawing/2014/main" id="{00000000-0008-0000-0000-00002D000000}"/>
              </a:ext>
            </a:extLst>
          </xdr:cNvPr>
          <xdr:cNvSpPr txBox="1">
            <a:spLocks noChangeArrowheads="1"/>
          </xdr:cNvSpPr>
        </xdr:nvSpPr>
        <xdr:spPr bwMode="auto">
          <a:xfrm>
            <a:off x="5473474" y="17121188"/>
            <a:ext cx="3440906" cy="511968"/>
          </a:xfrm>
          <a:prstGeom prst="rect">
            <a:avLst/>
          </a:prstGeom>
          <a:noFill/>
          <a:ln w="9525">
            <a:noFill/>
            <a:miter lim="800000"/>
            <a:headEnd/>
            <a:tailEnd/>
          </a:ln>
        </xdr:spPr>
        <xdr:txBody>
          <a:bodyPr vertOverflow="clip" wrap="square" lIns="27432" tIns="18288" rIns="0" bIns="0" anchor="t" upright="1"/>
          <a:lstStyle/>
          <a:p>
            <a:pPr algn="l" rtl="0">
              <a:lnSpc>
                <a:spcPts val="1900"/>
              </a:lnSpc>
              <a:defRPr sz="1000"/>
            </a:pPr>
            <a:r>
              <a:rPr lang="ja-JP" altLang="en-US" sz="1400" b="1" i="0" strike="noStrike">
                <a:solidFill>
                  <a:srgbClr val="000000"/>
                </a:solidFill>
                <a:latin typeface="ＭＳ Ｐゴシック"/>
                <a:ea typeface="ＭＳ Ｐゴシック"/>
              </a:rPr>
              <a:t>株式会社　郵便局物販サービス</a:t>
            </a:r>
            <a:endParaRPr lang="ja-JP" altLang="en-US" sz="1200" b="0" i="0" strike="noStrike">
              <a:solidFill>
                <a:srgbClr val="000000"/>
              </a:solidFill>
              <a:latin typeface="ＭＳ Ｐゴシック"/>
              <a:ea typeface="ＭＳ Ｐゴシック"/>
            </a:endParaRPr>
          </a:p>
        </xdr:txBody>
      </xdr:sp>
    </xdr:grpSp>
    <xdr:clientData/>
  </xdr:twoCellAnchor>
  <xdr:twoCellAnchor>
    <xdr:from>
      <xdr:col>12</xdr:col>
      <xdr:colOff>11907</xdr:colOff>
      <xdr:row>0</xdr:row>
      <xdr:rowOff>57151</xdr:rowOff>
    </xdr:from>
    <xdr:to>
      <xdr:col>23</xdr:col>
      <xdr:colOff>57150</xdr:colOff>
      <xdr:row>3</xdr:row>
      <xdr:rowOff>4763</xdr:rowOff>
    </xdr:to>
    <xdr:sp macro="" textlink="">
      <xdr:nvSpPr>
        <xdr:cNvPr id="52" name="Text Box 64">
          <a:extLst>
            <a:ext uri="{FF2B5EF4-FFF2-40B4-BE49-F238E27FC236}">
              <a16:creationId xmlns:a16="http://schemas.microsoft.com/office/drawing/2014/main" id="{00000000-0008-0000-0000-000034000000}"/>
            </a:ext>
          </a:extLst>
        </xdr:cNvPr>
        <xdr:cNvSpPr txBox="1">
          <a:spLocks noChangeArrowheads="1"/>
        </xdr:cNvSpPr>
      </xdr:nvSpPr>
      <xdr:spPr bwMode="auto">
        <a:xfrm>
          <a:off x="2050257" y="57151"/>
          <a:ext cx="778668" cy="46196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Ｐゴシック"/>
              <a:ea typeface="ＭＳ Ｐゴシック"/>
            </a:rPr>
            <a:t>表</a:t>
          </a:r>
        </a:p>
      </xdr:txBody>
    </xdr:sp>
    <xdr:clientData/>
  </xdr:twoCellAnchor>
  <xdr:twoCellAnchor>
    <xdr:from>
      <xdr:col>19</xdr:col>
      <xdr:colOff>59530</xdr:colOff>
      <xdr:row>0</xdr:row>
      <xdr:rowOff>23814</xdr:rowOff>
    </xdr:from>
    <xdr:to>
      <xdr:col>172</xdr:col>
      <xdr:colOff>40480</xdr:colOff>
      <xdr:row>2</xdr:row>
      <xdr:rowOff>102235</xdr:rowOff>
    </xdr:to>
    <xdr:sp macro="" textlink="">
      <xdr:nvSpPr>
        <xdr:cNvPr id="53" name="テキスト ボックス 141">
          <a:extLst>
            <a:ext uri="{FF2B5EF4-FFF2-40B4-BE49-F238E27FC236}">
              <a16:creationId xmlns:a16="http://schemas.microsoft.com/office/drawing/2014/main" id="{00000000-0008-0000-0000-000035000000}"/>
            </a:ext>
          </a:extLst>
        </xdr:cNvPr>
        <xdr:cNvSpPr txBox="1">
          <a:spLocks noChangeArrowheads="1"/>
        </xdr:cNvSpPr>
      </xdr:nvSpPr>
      <xdr:spPr bwMode="auto">
        <a:xfrm>
          <a:off x="2564605" y="23814"/>
          <a:ext cx="10182225" cy="421321"/>
        </a:xfrm>
        <a:prstGeom prst="rect">
          <a:avLst/>
        </a:prstGeom>
        <a:solidFill>
          <a:srgbClr val="FFFFFF">
            <a:alpha val="0"/>
          </a:srgbClr>
        </a:solidFill>
        <a:ln>
          <a:noFill/>
        </a:ln>
      </xdr:spPr>
      <xdr:txBody>
        <a:bodyPr vertOverflow="clip" wrap="square" lIns="91440" tIns="45720" rIns="91440" bIns="45720" anchor="ctr"/>
        <a:lstStyle/>
        <a:p>
          <a:pPr algn="ctr" rtl="0">
            <a:defRPr sz="1000"/>
          </a:pPr>
          <a:r>
            <a:rPr lang="ja-JP" altLang="en-US" sz="2400" b="0" i="0" u="none" strike="noStrike" baseline="0">
              <a:solidFill>
                <a:schemeClr val="accent6">
                  <a:lumMod val="75000"/>
                </a:schemeClr>
              </a:solidFill>
              <a:latin typeface="ＭＳ Ｐゴシック"/>
              <a:ea typeface="ＭＳ Ｐゴシック"/>
            </a:rPr>
            <a:t>ふるさと小包チラシ（両面）</a:t>
          </a:r>
          <a:r>
            <a:rPr lang="ja-JP" altLang="en-US" sz="2400" b="0" i="0" u="none" strike="noStrike" baseline="0">
              <a:solidFill>
                <a:srgbClr val="000000"/>
              </a:solidFill>
              <a:latin typeface="ＭＳ Ｐゴシック"/>
              <a:ea typeface="ＭＳ Ｐゴシック"/>
            </a:rPr>
            <a:t>の（ゲラ刷）見本「一般商品」（</a:t>
          </a:r>
          <a:r>
            <a:rPr lang="ja-JP" altLang="en-US" sz="2800" b="1" i="0" u="none" strike="noStrike" baseline="0">
              <a:solidFill>
                <a:srgbClr val="000000"/>
              </a:solidFill>
              <a:latin typeface="ＭＳ Ｐゴシック"/>
              <a:ea typeface="ＭＳ Ｐゴシック"/>
            </a:rPr>
            <a:t>サイズＡ４</a:t>
          </a:r>
          <a:r>
            <a:rPr lang="ja-JP" altLang="en-US" sz="2400" b="0" i="0" u="none" strike="noStrike" baseline="0">
              <a:solidFill>
                <a:srgbClr val="000000"/>
              </a:solidFill>
              <a:latin typeface="ＭＳ Ｐゴシック"/>
              <a:ea typeface="ＭＳ Ｐゴシック"/>
            </a:rPr>
            <a:t>）</a:t>
          </a:r>
        </a:p>
      </xdr:txBody>
    </xdr:sp>
    <xdr:clientData/>
  </xdr:twoCellAnchor>
  <xdr:twoCellAnchor>
    <xdr:from>
      <xdr:col>1</xdr:col>
      <xdr:colOff>561975</xdr:colOff>
      <xdr:row>15</xdr:row>
      <xdr:rowOff>0</xdr:rowOff>
    </xdr:from>
    <xdr:to>
      <xdr:col>1</xdr:col>
      <xdr:colOff>561975</xdr:colOff>
      <xdr:row>17</xdr:row>
      <xdr:rowOff>19050</xdr:rowOff>
    </xdr:to>
    <xdr:sp macro="" textlink="">
      <xdr:nvSpPr>
        <xdr:cNvPr id="54" name="Line 4">
          <a:extLst>
            <a:ext uri="{FF2B5EF4-FFF2-40B4-BE49-F238E27FC236}">
              <a16:creationId xmlns:a16="http://schemas.microsoft.com/office/drawing/2014/main" id="{00000000-0008-0000-0000-000036000000}"/>
            </a:ext>
          </a:extLst>
        </xdr:cNvPr>
        <xdr:cNvSpPr>
          <a:spLocks noChangeShapeType="1"/>
        </xdr:cNvSpPr>
      </xdr:nvSpPr>
      <xdr:spPr bwMode="auto">
        <a:xfrm>
          <a:off x="1247775" y="1428750"/>
          <a:ext cx="0"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med"/>
          <a:tailEnd type="arrow" w="med" len="med"/>
        </a:ln>
        <a:extLst>
          <a:ext uri="{909E8E84-426E-40DD-AFC4-6F175D3DCCD1}">
            <a14:hiddenFill xmlns:a14="http://schemas.microsoft.com/office/drawing/2010/main">
              <a:noFill/>
            </a14:hiddenFill>
          </a:ext>
        </a:extLst>
      </xdr:spPr>
    </xdr:sp>
    <xdr:clientData/>
  </xdr:twoCellAnchor>
  <xdr:twoCellAnchor>
    <xdr:from>
      <xdr:col>1</xdr:col>
      <xdr:colOff>561975</xdr:colOff>
      <xdr:row>17</xdr:row>
      <xdr:rowOff>9525</xdr:rowOff>
    </xdr:from>
    <xdr:to>
      <xdr:col>1</xdr:col>
      <xdr:colOff>561975</xdr:colOff>
      <xdr:row>23</xdr:row>
      <xdr:rowOff>0</xdr:rowOff>
    </xdr:to>
    <xdr:sp macro="" textlink="">
      <xdr:nvSpPr>
        <xdr:cNvPr id="55" name="Line 5">
          <a:extLst>
            <a:ext uri="{FF2B5EF4-FFF2-40B4-BE49-F238E27FC236}">
              <a16:creationId xmlns:a16="http://schemas.microsoft.com/office/drawing/2014/main" id="{00000000-0008-0000-0000-000037000000}"/>
            </a:ext>
          </a:extLst>
        </xdr:cNvPr>
        <xdr:cNvSpPr>
          <a:spLocks noChangeShapeType="1"/>
        </xdr:cNvSpPr>
      </xdr:nvSpPr>
      <xdr:spPr bwMode="auto">
        <a:xfrm>
          <a:off x="1247775" y="1581150"/>
          <a:ext cx="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561975</xdr:colOff>
      <xdr:row>23</xdr:row>
      <xdr:rowOff>9525</xdr:rowOff>
    </xdr:from>
    <xdr:to>
      <xdr:col>1</xdr:col>
      <xdr:colOff>561975</xdr:colOff>
      <xdr:row>27</xdr:row>
      <xdr:rowOff>0</xdr:rowOff>
    </xdr:to>
    <xdr:sp macro="" textlink="">
      <xdr:nvSpPr>
        <xdr:cNvPr id="56" name="Line 6">
          <a:extLst>
            <a:ext uri="{FF2B5EF4-FFF2-40B4-BE49-F238E27FC236}">
              <a16:creationId xmlns:a16="http://schemas.microsoft.com/office/drawing/2014/main" id="{00000000-0008-0000-0000-000038000000}"/>
            </a:ext>
          </a:extLst>
        </xdr:cNvPr>
        <xdr:cNvSpPr>
          <a:spLocks noChangeShapeType="1"/>
        </xdr:cNvSpPr>
      </xdr:nvSpPr>
      <xdr:spPr bwMode="auto">
        <a:xfrm>
          <a:off x="1247775" y="1981200"/>
          <a:ext cx="0" cy="257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59533</xdr:colOff>
      <xdr:row>25</xdr:row>
      <xdr:rowOff>47628</xdr:rowOff>
    </xdr:from>
    <xdr:to>
      <xdr:col>30</xdr:col>
      <xdr:colOff>1703</xdr:colOff>
      <xdr:row>25</xdr:row>
      <xdr:rowOff>47628</xdr:rowOff>
    </xdr:to>
    <xdr:sp macro="" textlink="">
      <xdr:nvSpPr>
        <xdr:cNvPr id="57" name="Line 11">
          <a:extLst>
            <a:ext uri="{FF2B5EF4-FFF2-40B4-BE49-F238E27FC236}">
              <a16:creationId xmlns:a16="http://schemas.microsoft.com/office/drawing/2014/main" id="{00000000-0008-0000-0000-000039000000}"/>
            </a:ext>
          </a:extLst>
        </xdr:cNvPr>
        <xdr:cNvSpPr>
          <a:spLocks noChangeShapeType="1"/>
        </xdr:cNvSpPr>
      </xdr:nvSpPr>
      <xdr:spPr bwMode="auto">
        <a:xfrm>
          <a:off x="3098008" y="2152653"/>
          <a:ext cx="14219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sm"/>
          <a:tailEnd type="arrow" w="med" len="sm"/>
        </a:ln>
        <a:extLst>
          <a:ext uri="{909E8E84-426E-40DD-AFC4-6F175D3DCCD1}">
            <a14:hiddenFill xmlns:a14="http://schemas.microsoft.com/office/drawing/2010/main">
              <a:noFill/>
            </a14:hiddenFill>
          </a:ext>
        </a:extLst>
      </xdr:spPr>
    </xdr:sp>
    <xdr:clientData/>
  </xdr:twoCellAnchor>
  <xdr:twoCellAnchor>
    <xdr:from>
      <xdr:col>41</xdr:col>
      <xdr:colOff>59531</xdr:colOff>
      <xdr:row>16</xdr:row>
      <xdr:rowOff>11906</xdr:rowOff>
    </xdr:from>
    <xdr:to>
      <xdr:col>106</xdr:col>
      <xdr:colOff>50810</xdr:colOff>
      <xdr:row>34</xdr:row>
      <xdr:rowOff>45677</xdr:rowOff>
    </xdr:to>
    <xdr:sp macro="" textlink="">
      <xdr:nvSpPr>
        <xdr:cNvPr id="58" name="AutoShape 108">
          <a:extLst>
            <a:ext uri="{FF2B5EF4-FFF2-40B4-BE49-F238E27FC236}">
              <a16:creationId xmlns:a16="http://schemas.microsoft.com/office/drawing/2014/main" id="{00000000-0008-0000-0000-00003A000000}"/>
            </a:ext>
          </a:extLst>
        </xdr:cNvPr>
        <xdr:cNvSpPr>
          <a:spLocks noChangeArrowheads="1"/>
        </xdr:cNvSpPr>
      </xdr:nvSpPr>
      <xdr:spPr bwMode="auto">
        <a:xfrm>
          <a:off x="4031456" y="1507331"/>
          <a:ext cx="4325154" cy="1243446"/>
        </a:xfrm>
        <a:prstGeom prst="wedgeRectCallout">
          <a:avLst>
            <a:gd name="adj1" fmla="val -3403"/>
            <a:gd name="adj2" fmla="val 43544"/>
          </a:avLst>
        </a:prstGeom>
        <a:solidFill>
          <a:srgbClr val="FFFFFF"/>
        </a:solidFill>
        <a:ln w="9525" algn="ctr">
          <a:solidFill>
            <a:srgbClr val="000000"/>
          </a:solidFill>
          <a:miter lim="800000"/>
          <a:headEnd/>
          <a:tailEnd/>
        </a:ln>
      </xdr:spPr>
      <xdr:txBody>
        <a:bodyPr vertOverflow="clip" wrap="square" lIns="27432" tIns="18288" rIns="0" bIns="0" anchor="ctr"/>
        <a:lstStyle/>
        <a:p>
          <a:pPr algn="l" rtl="0">
            <a:defRPr sz="1000"/>
          </a:pPr>
          <a:r>
            <a:rPr lang="ja-JP" altLang="en-US" sz="1100" b="0" i="0" u="none" strike="noStrike" baseline="0">
              <a:solidFill>
                <a:srgbClr val="000000"/>
              </a:solidFill>
              <a:latin typeface="ＭＳ Ｐゴシック"/>
              <a:ea typeface="ＭＳ Ｐゴシック"/>
            </a:rPr>
            <a:t>・長方形の枠内の背景色は白色無地とし、枠線は設けません。</a:t>
          </a:r>
        </a:p>
        <a:p>
          <a:pPr algn="l" rtl="0">
            <a:defRPr sz="1000"/>
          </a:pPr>
          <a:r>
            <a:rPr lang="ja-JP" altLang="en-US" sz="1100" b="0" i="0" u="none" strike="noStrike" baseline="0">
              <a:solidFill>
                <a:srgbClr val="000000"/>
              </a:solidFill>
              <a:latin typeface="ＭＳ Ｐゴシック"/>
              <a:ea typeface="ＭＳ Ｐゴシック"/>
            </a:rPr>
            <a:t>・文字は表示の文字と同じ字体で表示してください。　　</a:t>
          </a:r>
        </a:p>
        <a:p>
          <a:pPr algn="l" rtl="0">
            <a:defRPr sz="1000"/>
          </a:pPr>
          <a:r>
            <a:rPr lang="ja-JP" altLang="en-US" sz="1100" b="0" i="0" u="none" strike="noStrike" baseline="0">
              <a:solidFill>
                <a:srgbClr val="000000"/>
              </a:solidFill>
              <a:latin typeface="ＭＳ Ｐゴシック"/>
              <a:ea typeface="ＭＳ Ｐゴシック"/>
            </a:rPr>
            <a:t>   （ロゴをコピーしてください。）</a:t>
          </a:r>
          <a:endParaRPr lang="en-US" altLang="ja-JP" sz="1100" b="0" i="0" u="none" strike="noStrike" baseline="0">
            <a:solidFill>
              <a:srgbClr val="000000"/>
            </a:solidFill>
            <a:latin typeface="ＭＳ Ｐゴシック"/>
            <a:ea typeface="ＭＳ Ｐゴシック"/>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rgbClr val="000000"/>
              </a:solidFill>
              <a:effectLst/>
              <a:uLnTx/>
              <a:uFillTx/>
              <a:latin typeface="ＭＳ Ｐゴシック"/>
              <a:ea typeface="+mn-ea"/>
            </a:rPr>
            <a:t>・</a:t>
          </a:r>
          <a:r>
            <a:rPr kumimoji="0" lang="ja-JP" altLang="ja-JP" sz="1100" b="0" i="0" u="none" strike="noStrike" kern="0" cap="none" spc="0" normalizeH="0" baseline="0" noProof="0">
              <a:ln>
                <a:noFill/>
              </a:ln>
              <a:solidFill>
                <a:sysClr val="windowText" lastClr="000000"/>
              </a:solidFill>
              <a:effectLst/>
              <a:uLnTx/>
              <a:uFillTx/>
              <a:latin typeface="+mn-lt"/>
              <a:ea typeface="+mn-ea"/>
              <a:cs typeface="+mn-cs"/>
            </a:rPr>
            <a:t>ロゴカラーは</a:t>
          </a:r>
          <a:r>
            <a:rPr kumimoji="0" lang="en-US" altLang="ja-JP" sz="1100" b="0" i="0" u="none" strike="noStrike" kern="0" cap="none" spc="0" normalizeH="0" baseline="0" noProof="0">
              <a:ln>
                <a:noFill/>
              </a:ln>
              <a:solidFill>
                <a:sysClr val="windowText" lastClr="000000"/>
              </a:solidFill>
              <a:effectLst/>
              <a:uLnTx/>
              <a:uFillTx/>
              <a:latin typeface="+mn-lt"/>
              <a:ea typeface="+mn-ea"/>
              <a:cs typeface="+mn-cs"/>
            </a:rPr>
            <a:t>PANTON 158C   </a:t>
          </a:r>
          <a:r>
            <a:rPr kumimoji="0" lang="ja-JP" altLang="ja-JP" sz="1100" b="0" i="0" u="none" strike="noStrike" kern="0" cap="none" spc="0" normalizeH="0" baseline="0" noProof="0">
              <a:ln>
                <a:noFill/>
              </a:ln>
              <a:solidFill>
                <a:sysClr val="windowText" lastClr="000000"/>
              </a:solidFill>
              <a:effectLst/>
              <a:uLnTx/>
              <a:uFillTx/>
              <a:latin typeface="+mn-lt"/>
              <a:ea typeface="+mn-ea"/>
              <a:cs typeface="+mn-cs"/>
            </a:rPr>
            <a:t>又は　</a:t>
          </a:r>
          <a:r>
            <a:rPr kumimoji="0" lang="en-US" altLang="ja-JP" sz="1100" b="0" i="0" u="none" strike="noStrike" kern="0" cap="none" spc="0" normalizeH="0" baseline="0" noProof="0">
              <a:ln>
                <a:noFill/>
              </a:ln>
              <a:solidFill>
                <a:sysClr val="windowText" lastClr="000000"/>
              </a:solidFill>
              <a:effectLst/>
              <a:uLnTx/>
              <a:uFillTx/>
              <a:latin typeface="+mn-lt"/>
              <a:ea typeface="+mn-ea"/>
              <a:cs typeface="+mn-cs"/>
            </a:rPr>
            <a:t>DIC</a:t>
          </a:r>
          <a:r>
            <a:rPr kumimoji="0" lang="ja-JP" altLang="ja-JP"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altLang="ja-JP" sz="1100" b="0" i="0" u="none" strike="noStrike" kern="0" cap="none" spc="0" normalizeH="0" baseline="0" noProof="0">
              <a:ln>
                <a:noFill/>
              </a:ln>
              <a:solidFill>
                <a:sysClr val="windowText" lastClr="000000"/>
              </a:solidFill>
              <a:effectLst/>
              <a:uLnTx/>
              <a:uFillTx/>
              <a:latin typeface="+mn-lt"/>
              <a:ea typeface="+mn-ea"/>
              <a:cs typeface="+mn-cs"/>
            </a:rPr>
            <a:t>N736</a:t>
          </a:r>
          <a:r>
            <a:rPr kumimoji="0" lang="ja-JP" altLang="ja-JP" sz="1100" b="0" i="0" u="none" strike="noStrike" kern="0" cap="none" spc="0" normalizeH="0" baseline="0" noProof="0">
              <a:ln>
                <a:noFill/>
              </a:ln>
              <a:solidFill>
                <a:sysClr val="windowText" lastClr="000000"/>
              </a:solidFill>
              <a:effectLst/>
              <a:uLnTx/>
              <a:uFillTx/>
              <a:latin typeface="+mn-lt"/>
              <a:ea typeface="+mn-ea"/>
              <a:cs typeface="+mn-cs"/>
            </a:rPr>
            <a:t>（</a:t>
          </a:r>
          <a:r>
            <a:rPr kumimoji="0" lang="en-US" altLang="ja-JP" sz="1100" b="0" i="0" u="none" strike="noStrike" kern="0" cap="none" spc="0" normalizeH="0" baseline="0" noProof="0">
              <a:ln>
                <a:noFill/>
              </a:ln>
              <a:solidFill>
                <a:sysClr val="windowText" lastClr="000000"/>
              </a:solidFill>
              <a:effectLst/>
              <a:uLnTx/>
              <a:uFillTx/>
              <a:latin typeface="+mn-lt"/>
              <a:ea typeface="+mn-ea"/>
              <a:cs typeface="+mn-cs"/>
            </a:rPr>
            <a:t>7</a:t>
          </a:r>
          <a:r>
            <a:rPr kumimoji="0" lang="ja-JP" altLang="ja-JP" sz="1100" b="0" i="0" u="none" strike="noStrike" kern="0" cap="none" spc="0" normalizeH="0" baseline="0" noProof="0">
              <a:ln>
                <a:noFill/>
              </a:ln>
              <a:solidFill>
                <a:sysClr val="windowText" lastClr="000000"/>
              </a:solidFill>
              <a:effectLst/>
              <a:uLnTx/>
              <a:uFillTx/>
              <a:latin typeface="+mn-lt"/>
              <a:ea typeface="+mn-ea"/>
              <a:cs typeface="+mn-cs"/>
            </a:rPr>
            <a:t>番）</a:t>
          </a:r>
          <a:endParaRPr kumimoji="0" lang="ja-JP" altLang="ja-JP" sz="1100" b="0" i="0" u="none" strike="noStrike" kern="0" cap="none" spc="0" normalizeH="0" baseline="0" noProof="0">
            <a:ln>
              <a:noFill/>
            </a:ln>
            <a:solidFill>
              <a:sysClr val="windowText" lastClr="000000"/>
            </a:solidFill>
            <a:effectLst/>
            <a:uLnTx/>
            <a:uFillTx/>
            <a:latin typeface="+mn-lt"/>
            <a:ea typeface="+mn-ea"/>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mn-ea"/>
            </a:rPr>
            <a:t>・活字は</a:t>
          </a:r>
          <a:r>
            <a:rPr kumimoji="0" lang="en-US" altLang="ja-JP" sz="1100" b="1" i="0" u="none" strike="noStrike" kern="0" cap="none" spc="0" normalizeH="0" baseline="0" noProof="0">
              <a:ln>
                <a:noFill/>
              </a:ln>
              <a:solidFill>
                <a:srgbClr val="993300"/>
              </a:solidFill>
              <a:effectLst/>
              <a:uLnTx/>
              <a:uFillTx/>
              <a:latin typeface="ＭＳ Ｐゴシック"/>
              <a:ea typeface="+mn-ea"/>
            </a:rPr>
            <a:t>15</a:t>
          </a:r>
          <a:r>
            <a:rPr kumimoji="0" lang="ja-JP" altLang="en-US" sz="1100" b="1" i="0" u="none" strike="noStrike" kern="0" cap="none" spc="0" normalizeH="0" baseline="0" noProof="0">
              <a:ln>
                <a:noFill/>
              </a:ln>
              <a:solidFill>
                <a:srgbClr val="993300"/>
              </a:solidFill>
              <a:effectLst/>
              <a:uLnTx/>
              <a:uFillTx/>
              <a:latin typeface="ＭＳ Ｐゴシック"/>
              <a:ea typeface="+mn-ea"/>
            </a:rPr>
            <a:t>ポイント</a:t>
          </a:r>
          <a:r>
            <a:rPr kumimoji="0" lang="ja-JP" altLang="en-US" sz="1100" b="0" i="0" u="none" strike="noStrike" kern="0" cap="none" spc="0" normalizeH="0" baseline="0" noProof="0">
              <a:ln>
                <a:noFill/>
              </a:ln>
              <a:solidFill>
                <a:srgbClr val="000000"/>
              </a:solidFill>
              <a:effectLst/>
              <a:uLnTx/>
              <a:uFillTx/>
              <a:latin typeface="ＭＳ Ｐゴシック"/>
              <a:ea typeface="+mn-ea"/>
            </a:rPr>
            <a:t>。</a:t>
          </a:r>
          <a:endParaRPr kumimoji="0" lang="ja-JP" altLang="en-US" sz="1100" b="1" i="0" u="none" strike="noStrike" kern="0" cap="none" spc="0" normalizeH="0" baseline="0" noProof="0">
            <a:ln>
              <a:noFill/>
            </a:ln>
            <a:solidFill>
              <a:srgbClr val="993300"/>
            </a:solidFill>
            <a:effectLst/>
            <a:uLnTx/>
            <a:uFillTx/>
            <a:latin typeface="ＭＳ Ｐゴシック"/>
            <a:ea typeface="+mn-ea"/>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678656</xdr:colOff>
      <xdr:row>6</xdr:row>
      <xdr:rowOff>22490</xdr:rowOff>
    </xdr:from>
    <xdr:to>
      <xdr:col>17</xdr:col>
      <xdr:colOff>35718</xdr:colOff>
      <xdr:row>6</xdr:row>
      <xdr:rowOff>22490</xdr:rowOff>
    </xdr:to>
    <xdr:cxnSp macro="">
      <xdr:nvCxnSpPr>
        <xdr:cNvPr id="59" name="直線コネクタ 58">
          <a:extLst>
            <a:ext uri="{FF2B5EF4-FFF2-40B4-BE49-F238E27FC236}">
              <a16:creationId xmlns:a16="http://schemas.microsoft.com/office/drawing/2014/main" id="{00000000-0008-0000-0000-00003B000000}"/>
            </a:ext>
          </a:extLst>
        </xdr:cNvPr>
        <xdr:cNvCxnSpPr/>
      </xdr:nvCxnSpPr>
      <xdr:spPr>
        <a:xfrm>
          <a:off x="678656" y="851165"/>
          <a:ext cx="1728787"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676274</xdr:colOff>
      <xdr:row>11</xdr:row>
      <xdr:rowOff>57149</xdr:rowOff>
    </xdr:from>
    <xdr:to>
      <xdr:col>17</xdr:col>
      <xdr:colOff>33336</xdr:colOff>
      <xdr:row>11</xdr:row>
      <xdr:rowOff>57149</xdr:rowOff>
    </xdr:to>
    <xdr:cxnSp macro="">
      <xdr:nvCxnSpPr>
        <xdr:cNvPr id="60" name="直線コネクタ 59">
          <a:extLst>
            <a:ext uri="{FF2B5EF4-FFF2-40B4-BE49-F238E27FC236}">
              <a16:creationId xmlns:a16="http://schemas.microsoft.com/office/drawing/2014/main" id="{00000000-0008-0000-0000-00003C000000}"/>
            </a:ext>
          </a:extLst>
        </xdr:cNvPr>
        <xdr:cNvCxnSpPr/>
      </xdr:nvCxnSpPr>
      <xdr:spPr>
        <a:xfrm>
          <a:off x="676274" y="1219199"/>
          <a:ext cx="1728787"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571500</xdr:colOff>
      <xdr:row>6</xdr:row>
      <xdr:rowOff>23814</xdr:rowOff>
    </xdr:from>
    <xdr:to>
      <xdr:col>1</xdr:col>
      <xdr:colOff>571500</xdr:colOff>
      <xdr:row>11</xdr:row>
      <xdr:rowOff>58210</xdr:rowOff>
    </xdr:to>
    <xdr:sp macro="" textlink="">
      <xdr:nvSpPr>
        <xdr:cNvPr id="61" name="Line 5">
          <a:extLst>
            <a:ext uri="{FF2B5EF4-FFF2-40B4-BE49-F238E27FC236}">
              <a16:creationId xmlns:a16="http://schemas.microsoft.com/office/drawing/2014/main" id="{00000000-0008-0000-0000-00003D000000}"/>
            </a:ext>
          </a:extLst>
        </xdr:cNvPr>
        <xdr:cNvSpPr>
          <a:spLocks noChangeShapeType="1"/>
        </xdr:cNvSpPr>
      </xdr:nvSpPr>
      <xdr:spPr bwMode="auto">
        <a:xfrm>
          <a:off x="1257300" y="852489"/>
          <a:ext cx="0" cy="367771"/>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142876</xdr:colOff>
      <xdr:row>4</xdr:row>
      <xdr:rowOff>0</xdr:rowOff>
    </xdr:from>
    <xdr:to>
      <xdr:col>0</xdr:col>
      <xdr:colOff>142876</xdr:colOff>
      <xdr:row>14</xdr:row>
      <xdr:rowOff>11906</xdr:rowOff>
    </xdr:to>
    <xdr:sp macro="" textlink="">
      <xdr:nvSpPr>
        <xdr:cNvPr id="62" name="Line 5">
          <a:extLst>
            <a:ext uri="{FF2B5EF4-FFF2-40B4-BE49-F238E27FC236}">
              <a16:creationId xmlns:a16="http://schemas.microsoft.com/office/drawing/2014/main" id="{00000000-0008-0000-0000-00003E000000}"/>
            </a:ext>
          </a:extLst>
        </xdr:cNvPr>
        <xdr:cNvSpPr>
          <a:spLocks noChangeShapeType="1"/>
        </xdr:cNvSpPr>
      </xdr:nvSpPr>
      <xdr:spPr bwMode="auto">
        <a:xfrm>
          <a:off x="142876" y="695325"/>
          <a:ext cx="0" cy="6786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369094</xdr:colOff>
      <xdr:row>14</xdr:row>
      <xdr:rowOff>35719</xdr:rowOff>
    </xdr:from>
    <xdr:to>
      <xdr:col>1</xdr:col>
      <xdr:colOff>83343</xdr:colOff>
      <xdr:row>19</xdr:row>
      <xdr:rowOff>11906</xdr:rowOff>
    </xdr:to>
    <xdr:grpSp>
      <xdr:nvGrpSpPr>
        <xdr:cNvPr id="63" name="グループ化 62">
          <a:extLst>
            <a:ext uri="{FF2B5EF4-FFF2-40B4-BE49-F238E27FC236}">
              <a16:creationId xmlns:a16="http://schemas.microsoft.com/office/drawing/2014/main" id="{00000000-0008-0000-0000-00003F000000}"/>
            </a:ext>
          </a:extLst>
        </xdr:cNvPr>
        <xdr:cNvGrpSpPr/>
      </xdr:nvGrpSpPr>
      <xdr:grpSpPr>
        <a:xfrm>
          <a:off x="369094" y="1397794"/>
          <a:ext cx="400049" cy="319087"/>
          <a:chOff x="297656" y="1428750"/>
          <a:chExt cx="476250" cy="333375"/>
        </a:xfrm>
      </xdr:grpSpPr>
      <xdr:cxnSp macro="">
        <xdr:nvCxnSpPr>
          <xdr:cNvPr id="64" name="直線コネクタ 63">
            <a:extLst>
              <a:ext uri="{FF2B5EF4-FFF2-40B4-BE49-F238E27FC236}">
                <a16:creationId xmlns:a16="http://schemas.microsoft.com/office/drawing/2014/main" id="{00000000-0008-0000-0000-000040000000}"/>
              </a:ext>
            </a:extLst>
          </xdr:cNvPr>
          <xdr:cNvCxnSpPr/>
        </xdr:nvCxnSpPr>
        <xdr:spPr>
          <a:xfrm>
            <a:off x="297656" y="1428750"/>
            <a:ext cx="476250" cy="0"/>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65" name="直線コネクタ 64">
            <a:extLst>
              <a:ext uri="{FF2B5EF4-FFF2-40B4-BE49-F238E27FC236}">
                <a16:creationId xmlns:a16="http://schemas.microsoft.com/office/drawing/2014/main" id="{00000000-0008-0000-0000-000041000000}"/>
              </a:ext>
            </a:extLst>
          </xdr:cNvPr>
          <xdr:cNvCxnSpPr/>
        </xdr:nvCxnSpPr>
        <xdr:spPr>
          <a:xfrm>
            <a:off x="297656" y="1428750"/>
            <a:ext cx="0" cy="333375"/>
          </a:xfrm>
          <a:prstGeom prst="line">
            <a:avLst/>
          </a:prstGeom>
          <a:ln w="3175"/>
        </xdr:spPr>
        <xdr:style>
          <a:lnRef idx="1">
            <a:schemeClr val="dk1"/>
          </a:lnRef>
          <a:fillRef idx="0">
            <a:schemeClr val="dk1"/>
          </a:fillRef>
          <a:effectRef idx="0">
            <a:schemeClr val="dk1"/>
          </a:effectRef>
          <a:fontRef idx="minor">
            <a:schemeClr val="tx1"/>
          </a:fontRef>
        </xdr:style>
      </xdr:cxnSp>
    </xdr:grpSp>
    <xdr:clientData/>
  </xdr:twoCellAnchor>
  <xdr:twoCellAnchor>
    <xdr:from>
      <xdr:col>153</xdr:col>
      <xdr:colOff>59531</xdr:colOff>
      <xdr:row>7</xdr:row>
      <xdr:rowOff>19842</xdr:rowOff>
    </xdr:from>
    <xdr:to>
      <xdr:col>185</xdr:col>
      <xdr:colOff>35719</xdr:colOff>
      <xdr:row>7</xdr:row>
      <xdr:rowOff>19842</xdr:rowOff>
    </xdr:to>
    <xdr:cxnSp macro="">
      <xdr:nvCxnSpPr>
        <xdr:cNvPr id="66" name="直線コネクタ 65">
          <a:extLst>
            <a:ext uri="{FF2B5EF4-FFF2-40B4-BE49-F238E27FC236}">
              <a16:creationId xmlns:a16="http://schemas.microsoft.com/office/drawing/2014/main" id="{00000000-0008-0000-0000-000042000000}"/>
            </a:ext>
          </a:extLst>
        </xdr:cNvPr>
        <xdr:cNvCxnSpPr/>
      </xdr:nvCxnSpPr>
      <xdr:spPr>
        <a:xfrm>
          <a:off x="11499056" y="915192"/>
          <a:ext cx="2471738"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153</xdr:col>
      <xdr:colOff>59531</xdr:colOff>
      <xdr:row>10</xdr:row>
      <xdr:rowOff>48945</xdr:rowOff>
    </xdr:from>
    <xdr:to>
      <xdr:col>185</xdr:col>
      <xdr:colOff>35719</xdr:colOff>
      <xdr:row>10</xdr:row>
      <xdr:rowOff>48945</xdr:rowOff>
    </xdr:to>
    <xdr:cxnSp macro="">
      <xdr:nvCxnSpPr>
        <xdr:cNvPr id="67" name="直線コネクタ 66">
          <a:extLst>
            <a:ext uri="{FF2B5EF4-FFF2-40B4-BE49-F238E27FC236}">
              <a16:creationId xmlns:a16="http://schemas.microsoft.com/office/drawing/2014/main" id="{00000000-0008-0000-0000-000043000000}"/>
            </a:ext>
          </a:extLst>
        </xdr:cNvPr>
        <xdr:cNvCxnSpPr/>
      </xdr:nvCxnSpPr>
      <xdr:spPr>
        <a:xfrm>
          <a:off x="11499056" y="1144320"/>
          <a:ext cx="2471738"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184</xdr:col>
      <xdr:colOff>64298</xdr:colOff>
      <xdr:row>7</xdr:row>
      <xdr:rowOff>23812</xdr:rowOff>
    </xdr:from>
    <xdr:to>
      <xdr:col>184</xdr:col>
      <xdr:colOff>64298</xdr:colOff>
      <xdr:row>10</xdr:row>
      <xdr:rowOff>37041</xdr:rowOff>
    </xdr:to>
    <xdr:sp macro="" textlink="">
      <xdr:nvSpPr>
        <xdr:cNvPr id="68" name="Line 18">
          <a:extLst>
            <a:ext uri="{FF2B5EF4-FFF2-40B4-BE49-F238E27FC236}">
              <a16:creationId xmlns:a16="http://schemas.microsoft.com/office/drawing/2014/main" id="{00000000-0008-0000-0000-000044000000}"/>
            </a:ext>
          </a:extLst>
        </xdr:cNvPr>
        <xdr:cNvSpPr>
          <a:spLocks noChangeShapeType="1"/>
        </xdr:cNvSpPr>
      </xdr:nvSpPr>
      <xdr:spPr bwMode="auto">
        <a:xfrm>
          <a:off x="13570748" y="919162"/>
          <a:ext cx="0" cy="2132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177</xdr:col>
      <xdr:colOff>67235</xdr:colOff>
      <xdr:row>1</xdr:row>
      <xdr:rowOff>95249</xdr:rowOff>
    </xdr:from>
    <xdr:to>
      <xdr:col>178</xdr:col>
      <xdr:colOff>2901</xdr:colOff>
      <xdr:row>14</xdr:row>
      <xdr:rowOff>44823</xdr:rowOff>
    </xdr:to>
    <xdr:cxnSp macro="">
      <xdr:nvCxnSpPr>
        <xdr:cNvPr id="69" name="直線コネクタ 68">
          <a:extLst>
            <a:ext uri="{FF2B5EF4-FFF2-40B4-BE49-F238E27FC236}">
              <a16:creationId xmlns:a16="http://schemas.microsoft.com/office/drawing/2014/main" id="{00000000-0008-0000-0000-000045000000}"/>
            </a:ext>
          </a:extLst>
        </xdr:cNvPr>
        <xdr:cNvCxnSpPr/>
      </xdr:nvCxnSpPr>
      <xdr:spPr>
        <a:xfrm flipH="1">
          <a:off x="13106960" y="266699"/>
          <a:ext cx="2341" cy="1140199"/>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62431</xdr:colOff>
      <xdr:row>1</xdr:row>
      <xdr:rowOff>107155</xdr:rowOff>
    </xdr:from>
    <xdr:to>
      <xdr:col>184</xdr:col>
      <xdr:colOff>0</xdr:colOff>
      <xdr:row>14</xdr:row>
      <xdr:rowOff>28014</xdr:rowOff>
    </xdr:to>
    <xdr:cxnSp macro="">
      <xdr:nvCxnSpPr>
        <xdr:cNvPr id="70" name="直線コネクタ 69">
          <a:extLst>
            <a:ext uri="{FF2B5EF4-FFF2-40B4-BE49-F238E27FC236}">
              <a16:creationId xmlns:a16="http://schemas.microsoft.com/office/drawing/2014/main" id="{00000000-0008-0000-0000-000046000000}"/>
            </a:ext>
          </a:extLst>
        </xdr:cNvPr>
        <xdr:cNvCxnSpPr/>
      </xdr:nvCxnSpPr>
      <xdr:spPr>
        <a:xfrm>
          <a:off x="13502206" y="278605"/>
          <a:ext cx="4244" cy="111148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177</xdr:col>
      <xdr:colOff>59531</xdr:colOff>
      <xdr:row>3</xdr:row>
      <xdr:rowOff>83343</xdr:rowOff>
    </xdr:from>
    <xdr:to>
      <xdr:col>183</xdr:col>
      <xdr:colOff>59531</xdr:colOff>
      <xdr:row>3</xdr:row>
      <xdr:rowOff>83343</xdr:rowOff>
    </xdr:to>
    <xdr:sp macro="" textlink="">
      <xdr:nvSpPr>
        <xdr:cNvPr id="71" name="Line 18">
          <a:extLst>
            <a:ext uri="{FF2B5EF4-FFF2-40B4-BE49-F238E27FC236}">
              <a16:creationId xmlns:a16="http://schemas.microsoft.com/office/drawing/2014/main" id="{00000000-0008-0000-0000-000047000000}"/>
            </a:ext>
          </a:extLst>
        </xdr:cNvPr>
        <xdr:cNvSpPr>
          <a:spLocks noChangeShapeType="1"/>
        </xdr:cNvSpPr>
      </xdr:nvSpPr>
      <xdr:spPr bwMode="auto">
        <a:xfrm flipH="1">
          <a:off x="13099256" y="597693"/>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55</xdr:col>
      <xdr:colOff>59531</xdr:colOff>
      <xdr:row>38</xdr:row>
      <xdr:rowOff>1</xdr:rowOff>
    </xdr:from>
    <xdr:to>
      <xdr:col>85</xdr:col>
      <xdr:colOff>44563</xdr:colOff>
      <xdr:row>47</xdr:row>
      <xdr:rowOff>29256</xdr:rowOff>
    </xdr:to>
    <xdr:sp macro="" textlink="">
      <xdr:nvSpPr>
        <xdr:cNvPr id="72" name="AutoShape 33">
          <a:extLst>
            <a:ext uri="{FF2B5EF4-FFF2-40B4-BE49-F238E27FC236}">
              <a16:creationId xmlns:a16="http://schemas.microsoft.com/office/drawing/2014/main" id="{00000000-0008-0000-0000-000048000000}"/>
            </a:ext>
          </a:extLst>
        </xdr:cNvPr>
        <xdr:cNvSpPr>
          <a:spLocks noChangeArrowheads="1"/>
        </xdr:cNvSpPr>
      </xdr:nvSpPr>
      <xdr:spPr bwMode="auto">
        <a:xfrm>
          <a:off x="4964906" y="2971801"/>
          <a:ext cx="1985282" cy="629330"/>
        </a:xfrm>
        <a:prstGeom prst="wedgeRectCallout">
          <a:avLst>
            <a:gd name="adj1" fmla="val -26989"/>
            <a:gd name="adj2" fmla="val 45109"/>
          </a:avLst>
        </a:prstGeom>
        <a:solidFill>
          <a:srgbClr val="FFFFFF"/>
        </a:solidFill>
        <a:ln w="9525" algn="ctr">
          <a:solidFill>
            <a:srgbClr val="000000"/>
          </a:solidFill>
          <a:miter lim="800000"/>
          <a:headEnd/>
          <a:tailEnd/>
        </a:ln>
      </xdr:spPr>
      <xdr:txBody>
        <a:bodyPr vertOverflow="clip" wrap="square" lIns="27432" tIns="18288" rIns="0" bIns="0" anchor="ctr"/>
        <a:lstStyle/>
        <a:p>
          <a:pPr algn="l" rtl="0">
            <a:defRPr sz="1000"/>
          </a:pPr>
          <a:r>
            <a:rPr lang="ja-JP" altLang="en-US" sz="1100" b="1" i="0" u="none" strike="noStrike" baseline="0">
              <a:solidFill>
                <a:srgbClr val="000000"/>
              </a:solidFill>
              <a:latin typeface="ＭＳ Ｐゴシック"/>
              <a:ea typeface="ＭＳ Ｐゴシック"/>
            </a:rPr>
            <a:t>・西暦で表示</a:t>
          </a:r>
          <a:endParaRPr lang="en-US" altLang="ja-JP" sz="1100" b="1"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・活字は</a:t>
          </a:r>
          <a:r>
            <a:rPr lang="en-US" altLang="ja-JP" sz="1100" b="1" i="0" u="none" strike="noStrike" baseline="0">
              <a:solidFill>
                <a:srgbClr val="993300"/>
              </a:solidFill>
              <a:latin typeface="ＭＳ Ｐゴシック"/>
              <a:ea typeface="ＭＳ Ｐゴシック"/>
            </a:rPr>
            <a:t>14</a:t>
          </a:r>
          <a:r>
            <a:rPr lang="ja-JP" altLang="en-US" sz="1100" b="1" i="0" u="none" strike="noStrike" baseline="0">
              <a:solidFill>
                <a:srgbClr val="993300"/>
              </a:solidFill>
              <a:latin typeface="ＭＳ Ｐゴシック"/>
              <a:ea typeface="ＭＳ Ｐゴシック"/>
            </a:rPr>
            <a:t>ポイント以上</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b="0" i="0" u="none" strike="noStrike" baseline="0">
              <a:solidFill>
                <a:srgbClr val="FF0000"/>
              </a:solidFill>
              <a:latin typeface="ＭＳ Ｐゴシック"/>
              <a:ea typeface="ＭＳ Ｐゴシック"/>
            </a:rPr>
            <a:t>土、日、祝日に注意</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46</xdr:col>
      <xdr:colOff>59531</xdr:colOff>
      <xdr:row>42</xdr:row>
      <xdr:rowOff>47625</xdr:rowOff>
    </xdr:from>
    <xdr:to>
      <xdr:col>55</xdr:col>
      <xdr:colOff>59531</xdr:colOff>
      <xdr:row>42</xdr:row>
      <xdr:rowOff>50348</xdr:rowOff>
    </xdr:to>
    <xdr:cxnSp macro="">
      <xdr:nvCxnSpPr>
        <xdr:cNvPr id="73" name="直線矢印コネクタ 72">
          <a:extLst>
            <a:ext uri="{FF2B5EF4-FFF2-40B4-BE49-F238E27FC236}">
              <a16:creationId xmlns:a16="http://schemas.microsoft.com/office/drawing/2014/main" id="{00000000-0008-0000-0000-000049000000}"/>
            </a:ext>
          </a:extLst>
        </xdr:cNvPr>
        <xdr:cNvCxnSpPr>
          <a:stCxn id="72" idx="1"/>
        </xdr:cNvCxnSpPr>
      </xdr:nvCxnSpPr>
      <xdr:spPr>
        <a:xfrm flipH="1" flipV="1">
          <a:off x="4364831" y="3286125"/>
          <a:ext cx="600075" cy="272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51429</xdr:colOff>
      <xdr:row>54</xdr:row>
      <xdr:rowOff>59531</xdr:rowOff>
    </xdr:from>
    <xdr:to>
      <xdr:col>46</xdr:col>
      <xdr:colOff>14381</xdr:colOff>
      <xdr:row>59</xdr:row>
      <xdr:rowOff>22111</xdr:rowOff>
    </xdr:to>
    <xdr:sp macro="" textlink="">
      <xdr:nvSpPr>
        <xdr:cNvPr id="74" name="Text Box 32">
          <a:extLst>
            <a:ext uri="{FF2B5EF4-FFF2-40B4-BE49-F238E27FC236}">
              <a16:creationId xmlns:a16="http://schemas.microsoft.com/office/drawing/2014/main" id="{00000000-0008-0000-0000-00004A000000}"/>
            </a:ext>
          </a:extLst>
        </xdr:cNvPr>
        <xdr:cNvSpPr txBox="1">
          <a:spLocks noChangeArrowheads="1"/>
        </xdr:cNvSpPr>
      </xdr:nvSpPr>
      <xdr:spPr bwMode="auto">
        <a:xfrm>
          <a:off x="1889754" y="4098131"/>
          <a:ext cx="2429927" cy="29595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a:lstStyle/>
        <a:p>
          <a:pPr algn="ctr" rtl="0">
            <a:defRPr sz="1000"/>
          </a:pPr>
          <a:r>
            <a:rPr lang="ja-JP" altLang="en-US" sz="1800" b="1" i="0" u="none" strike="noStrike" baseline="0">
              <a:solidFill>
                <a:srgbClr val="000000"/>
              </a:solidFill>
              <a:latin typeface="ＭＳ Ｐゴシック"/>
              <a:ea typeface="ＭＳ Ｐゴシック"/>
            </a:rPr>
            <a:t>■　 発送開始日 　■　</a:t>
          </a:r>
        </a:p>
      </xdr:txBody>
    </xdr:sp>
    <xdr:clientData/>
  </xdr:twoCellAnchor>
  <xdr:twoCellAnchor editAs="oneCell">
    <xdr:from>
      <xdr:col>10</xdr:col>
      <xdr:colOff>54088</xdr:colOff>
      <xdr:row>58</xdr:row>
      <xdr:rowOff>64975</xdr:rowOff>
    </xdr:from>
    <xdr:to>
      <xdr:col>44</xdr:col>
      <xdr:colOff>55450</xdr:colOff>
      <xdr:row>64</xdr:row>
      <xdr:rowOff>5102</xdr:rowOff>
    </xdr:to>
    <xdr:sp macro="" textlink="">
      <xdr:nvSpPr>
        <xdr:cNvPr id="75" name="Text Box 32">
          <a:extLst>
            <a:ext uri="{FF2B5EF4-FFF2-40B4-BE49-F238E27FC236}">
              <a16:creationId xmlns:a16="http://schemas.microsoft.com/office/drawing/2014/main" id="{00000000-0008-0000-0000-00004B000000}"/>
            </a:ext>
          </a:extLst>
        </xdr:cNvPr>
        <xdr:cNvSpPr txBox="1">
          <a:spLocks noChangeArrowheads="1"/>
        </xdr:cNvSpPr>
      </xdr:nvSpPr>
      <xdr:spPr bwMode="auto">
        <a:xfrm>
          <a:off x="1959088" y="4370275"/>
          <a:ext cx="2268312" cy="34017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ctr"/>
        <a:lstStyle/>
        <a:p>
          <a:pPr algn="ctr" rtl="0">
            <a:defRPr sz="1000"/>
          </a:pPr>
          <a:r>
            <a:rPr lang="en-US" altLang="ja-JP" sz="1800" b="1" i="0" u="none" strike="noStrike" baseline="0">
              <a:solidFill>
                <a:srgbClr val="000000"/>
              </a:solidFill>
              <a:latin typeface="ＭＳ Ｐゴシック"/>
              <a:ea typeface="ＭＳ Ｐゴシック"/>
            </a:rPr>
            <a:t>20</a:t>
          </a:r>
          <a:r>
            <a:rPr lang="ja-JP" altLang="en-US" sz="1800" b="1" i="0" u="none" strike="noStrike" baseline="0">
              <a:solidFill>
                <a:srgbClr val="000000"/>
              </a:solidFill>
              <a:latin typeface="ＭＳ Ｐゴシック"/>
              <a:ea typeface="ＭＳ Ｐゴシック"/>
            </a:rPr>
            <a:t>△△年　　月　　日　　</a:t>
          </a:r>
          <a:r>
            <a:rPr lang="ja-JP" altLang="en-US" sz="1400" b="1" i="0" u="none" strike="noStrike" baseline="0">
              <a:solidFill>
                <a:srgbClr val="000000"/>
              </a:solidFill>
              <a:latin typeface="ＭＳ Ｐゴシック"/>
              <a:ea typeface="ＭＳ Ｐゴシック"/>
            </a:rPr>
            <a:t>　　　　</a:t>
          </a:r>
        </a:p>
      </xdr:txBody>
    </xdr:sp>
    <xdr:clientData/>
  </xdr:twoCellAnchor>
  <xdr:twoCellAnchor editAs="oneCell">
    <xdr:from>
      <xdr:col>7</xdr:col>
      <xdr:colOff>35718</xdr:colOff>
      <xdr:row>64</xdr:row>
      <xdr:rowOff>5104</xdr:rowOff>
    </xdr:from>
    <xdr:to>
      <xdr:col>56</xdr:col>
      <xdr:colOff>170</xdr:colOff>
      <xdr:row>72</xdr:row>
      <xdr:rowOff>17351</xdr:rowOff>
    </xdr:to>
    <xdr:sp macro="" textlink="">
      <xdr:nvSpPr>
        <xdr:cNvPr id="76" name="Text Box 32">
          <a:extLst>
            <a:ext uri="{FF2B5EF4-FFF2-40B4-BE49-F238E27FC236}">
              <a16:creationId xmlns:a16="http://schemas.microsoft.com/office/drawing/2014/main" id="{00000000-0008-0000-0000-00004C000000}"/>
            </a:ext>
          </a:extLst>
        </xdr:cNvPr>
        <xdr:cNvSpPr txBox="1">
          <a:spLocks noChangeArrowheads="1"/>
        </xdr:cNvSpPr>
      </xdr:nvSpPr>
      <xdr:spPr bwMode="auto">
        <a:xfrm>
          <a:off x="1740693" y="4710454"/>
          <a:ext cx="3230336" cy="54564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prstDash val="sysDot"/>
              <a:miter lim="800000"/>
              <a:headEnd/>
              <a:tailEnd/>
            </a14:hiddenLine>
          </a:ext>
        </a:extLst>
      </xdr:spPr>
      <xdr:txBody>
        <a:bodyPr vertOverflow="clip" wrap="square" lIns="27432" tIns="22860" rIns="0" bIns="0" anchor="ctr"/>
        <a:lstStyle/>
        <a:p>
          <a:pPr algn="l" rtl="0">
            <a:lnSpc>
              <a:spcPts val="1400"/>
            </a:lnSpc>
            <a:defRPr sz="1000"/>
          </a:pP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天候等により発送が前後する場合が</a:t>
          </a:r>
        </a:p>
        <a:p>
          <a:pPr algn="l" rtl="0">
            <a:lnSpc>
              <a:spcPts val="1400"/>
            </a:lnSpc>
            <a:defRPr sz="1000"/>
          </a:pPr>
          <a:r>
            <a:rPr lang="ja-JP" altLang="en-US" sz="1400" b="0" i="0" u="none" strike="noStrike" baseline="0">
              <a:solidFill>
                <a:srgbClr val="000000"/>
              </a:solidFill>
              <a:latin typeface="ＭＳ Ｐゴシック"/>
              <a:ea typeface="ＭＳ Ｐゴシック"/>
            </a:rPr>
            <a:t>　 ありますのでご了承ください。</a:t>
          </a:r>
        </a:p>
      </xdr:txBody>
    </xdr:sp>
    <xdr:clientData/>
  </xdr:twoCellAnchor>
  <xdr:twoCellAnchor>
    <xdr:from>
      <xdr:col>19</xdr:col>
      <xdr:colOff>11905</xdr:colOff>
      <xdr:row>75</xdr:row>
      <xdr:rowOff>34729</xdr:rowOff>
    </xdr:from>
    <xdr:to>
      <xdr:col>44</xdr:col>
      <xdr:colOff>16544</xdr:colOff>
      <xdr:row>82</xdr:row>
      <xdr:rowOff>69428</xdr:rowOff>
    </xdr:to>
    <xdr:sp macro="" textlink="">
      <xdr:nvSpPr>
        <xdr:cNvPr id="77" name="AutoShape 33">
          <a:extLst>
            <a:ext uri="{FF2B5EF4-FFF2-40B4-BE49-F238E27FC236}">
              <a16:creationId xmlns:a16="http://schemas.microsoft.com/office/drawing/2014/main" id="{00000000-0008-0000-0000-00004D000000}"/>
            </a:ext>
          </a:extLst>
        </xdr:cNvPr>
        <xdr:cNvSpPr>
          <a:spLocks noChangeArrowheads="1"/>
        </xdr:cNvSpPr>
      </xdr:nvSpPr>
      <xdr:spPr bwMode="auto">
        <a:xfrm>
          <a:off x="2516980" y="5473504"/>
          <a:ext cx="1671514" cy="501424"/>
        </a:xfrm>
        <a:prstGeom prst="wedgeRectCallout">
          <a:avLst>
            <a:gd name="adj1" fmla="val -15093"/>
            <a:gd name="adj2" fmla="val -45119"/>
          </a:avLst>
        </a:prstGeom>
        <a:solidFill>
          <a:srgbClr xmlns:mc="http://schemas.openxmlformats.org/markup-compatibility/2006" xmlns:a14="http://schemas.microsoft.com/office/drawing/2010/main" val="FFFFFF" mc:Ignorable="a14" a14:legacySpreadsheetColorIndex="9"/>
        </a:solidFill>
        <a:ln w="9525" algn="ctr">
          <a:solidFill>
            <a:srgbClr val="000000"/>
          </a:solidFill>
          <a:miter lim="800000"/>
          <a:headEnd/>
          <a:tailEnd/>
        </a:ln>
      </xdr:spPr>
      <xdr:txBody>
        <a:bodyPr vertOverflow="clip" wrap="square" lIns="27432" tIns="108000" rIns="0" bIns="0" anchor="t"/>
        <a:lstStyle/>
        <a:p>
          <a:pPr algn="l" rtl="0">
            <a:defRPr sz="1000"/>
          </a:pPr>
          <a:r>
            <a:rPr lang="ja-JP" altLang="en-US" sz="1000" b="0" i="0" u="none" strike="noStrike" baseline="0">
              <a:solidFill>
                <a:srgbClr val="000000"/>
              </a:solidFill>
              <a:latin typeface="ＭＳ Ｐゴシック"/>
              <a:ea typeface="ＭＳ Ｐゴシック"/>
            </a:rPr>
            <a:t>・必要に応じて表示する</a:t>
          </a:r>
        </a:p>
        <a:p>
          <a:pPr algn="l" rtl="0">
            <a:defRPr sz="1000"/>
          </a:pPr>
          <a:r>
            <a:rPr lang="ja-JP" altLang="en-US" sz="1000" b="0" i="0" u="none" strike="noStrike" baseline="0">
              <a:solidFill>
                <a:srgbClr val="000000"/>
              </a:solidFill>
              <a:latin typeface="ＭＳ Ｐゴシック"/>
              <a:ea typeface="ＭＳ Ｐゴシック"/>
            </a:rPr>
            <a:t>・活字は　</a:t>
          </a:r>
          <a:r>
            <a:rPr lang="ja-JP" altLang="en-US" sz="1000" b="1" i="0" u="none" strike="noStrike" baseline="0">
              <a:solidFill>
                <a:srgbClr val="993300"/>
              </a:solidFill>
              <a:latin typeface="ＭＳ Ｐゴシック"/>
              <a:ea typeface="ＭＳ Ｐゴシック"/>
            </a:rPr>
            <a:t>９ポイント以上</a:t>
          </a:r>
        </a:p>
        <a:p>
          <a:pPr algn="l" rtl="0">
            <a:defRPr sz="1000"/>
          </a:pPr>
          <a:r>
            <a:rPr lang="ja-JP" altLang="en-US" sz="1000" b="0" i="0" u="none" strike="noStrike" baseline="0">
              <a:solidFill>
                <a:srgbClr val="000000"/>
              </a:solidFill>
              <a:latin typeface="ＭＳ Ｐゴシック"/>
              <a:ea typeface="ＭＳ Ｐゴシック"/>
            </a:rPr>
            <a:t>　</a:t>
          </a:r>
        </a:p>
      </xdr:txBody>
    </xdr:sp>
    <xdr:clientData/>
  </xdr:twoCellAnchor>
  <xdr:twoCellAnchor>
    <xdr:from>
      <xdr:col>31</xdr:col>
      <xdr:colOff>49943</xdr:colOff>
      <xdr:row>72</xdr:row>
      <xdr:rowOff>17351</xdr:rowOff>
    </xdr:from>
    <xdr:to>
      <xdr:col>31</xdr:col>
      <xdr:colOff>50686</xdr:colOff>
      <xdr:row>75</xdr:row>
      <xdr:rowOff>34729</xdr:rowOff>
    </xdr:to>
    <xdr:cxnSp macro="">
      <xdr:nvCxnSpPr>
        <xdr:cNvPr id="78" name="直線矢印コネクタ 77">
          <a:extLst>
            <a:ext uri="{FF2B5EF4-FFF2-40B4-BE49-F238E27FC236}">
              <a16:creationId xmlns:a16="http://schemas.microsoft.com/office/drawing/2014/main" id="{00000000-0008-0000-0000-00004E000000}"/>
            </a:ext>
          </a:extLst>
        </xdr:cNvPr>
        <xdr:cNvCxnSpPr>
          <a:stCxn id="77" idx="0"/>
          <a:endCxn id="76" idx="2"/>
        </xdr:cNvCxnSpPr>
      </xdr:nvCxnSpPr>
      <xdr:spPr>
        <a:xfrm flipV="1">
          <a:off x="3355118" y="5256101"/>
          <a:ext cx="743" cy="21740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23813</xdr:colOff>
      <xdr:row>56</xdr:row>
      <xdr:rowOff>53579</xdr:rowOff>
    </xdr:from>
    <xdr:to>
      <xdr:col>55</xdr:col>
      <xdr:colOff>62934</xdr:colOff>
      <xdr:row>59</xdr:row>
      <xdr:rowOff>0</xdr:rowOff>
    </xdr:to>
    <xdr:cxnSp macro="">
      <xdr:nvCxnSpPr>
        <xdr:cNvPr id="79" name="直線矢印コネクタ 78">
          <a:extLst>
            <a:ext uri="{FF2B5EF4-FFF2-40B4-BE49-F238E27FC236}">
              <a16:creationId xmlns:a16="http://schemas.microsoft.com/office/drawing/2014/main" id="{00000000-0008-0000-0000-00004F000000}"/>
            </a:ext>
          </a:extLst>
        </xdr:cNvPr>
        <xdr:cNvCxnSpPr>
          <a:stCxn id="80" idx="1"/>
        </xdr:cNvCxnSpPr>
      </xdr:nvCxnSpPr>
      <xdr:spPr>
        <a:xfrm flipH="1">
          <a:off x="4262438" y="4225529"/>
          <a:ext cx="705871" cy="14644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62934</xdr:colOff>
      <xdr:row>49</xdr:row>
      <xdr:rowOff>11906</xdr:rowOff>
    </xdr:from>
    <xdr:to>
      <xdr:col>109</xdr:col>
      <xdr:colOff>17782</xdr:colOff>
      <xdr:row>64</xdr:row>
      <xdr:rowOff>23813</xdr:rowOff>
    </xdr:to>
    <xdr:sp macro="" textlink="">
      <xdr:nvSpPr>
        <xdr:cNvPr id="80" name="AutoShape 34">
          <a:extLst>
            <a:ext uri="{FF2B5EF4-FFF2-40B4-BE49-F238E27FC236}">
              <a16:creationId xmlns:a16="http://schemas.microsoft.com/office/drawing/2014/main" id="{00000000-0008-0000-0000-000050000000}"/>
            </a:ext>
          </a:extLst>
        </xdr:cNvPr>
        <xdr:cNvSpPr>
          <a:spLocks noChangeArrowheads="1"/>
        </xdr:cNvSpPr>
      </xdr:nvSpPr>
      <xdr:spPr bwMode="auto">
        <a:xfrm>
          <a:off x="4968309" y="3717131"/>
          <a:ext cx="3555298" cy="1012032"/>
        </a:xfrm>
        <a:prstGeom prst="wedgeRectCallout">
          <a:avLst>
            <a:gd name="adj1" fmla="val -26622"/>
            <a:gd name="adj2" fmla="val 43371"/>
          </a:avLst>
        </a:prstGeom>
        <a:solidFill>
          <a:srgbClr val="FFFFFF"/>
        </a:solidFill>
        <a:ln w="9525" algn="ctr">
          <a:solidFill>
            <a:srgbClr val="000000"/>
          </a:solidFill>
          <a:miter lim="800000"/>
          <a:headEnd/>
          <a:tailEnd/>
        </a:ln>
      </xdr:spPr>
      <xdr:txBody>
        <a:bodyPr vertOverflow="clip" wrap="square" lIns="27432" tIns="18288" rIns="0" bIns="0" anchor="t"/>
        <a:lstStyle/>
        <a:p>
          <a:pPr algn="l" rtl="0">
            <a:defRPr sz="1000"/>
          </a:pPr>
          <a:r>
            <a:rPr lang="ja-JP" altLang="en-US" sz="1100" b="1" i="0" u="none" strike="noStrike" baseline="0">
              <a:solidFill>
                <a:srgbClr val="000000"/>
              </a:solidFill>
              <a:latin typeface="ＭＳ Ｐゴシック"/>
              <a:ea typeface="ＭＳ Ｐゴシック"/>
            </a:rPr>
            <a:t> ・西暦で表示</a:t>
          </a:r>
          <a:endParaRPr lang="en-US" altLang="ja-JP" sz="1100" b="1"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・商品の発送日がお申込み開始日と異なる場合に記載</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発送開始日は、お申込み開始日から</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45</a:t>
          </a:r>
          <a:r>
            <a:rPr lang="ja-JP" altLang="en-US" sz="1100" b="0" i="0" u="none" strike="noStrike" baseline="0">
              <a:solidFill>
                <a:srgbClr val="000000"/>
              </a:solidFill>
              <a:latin typeface="ＭＳ Ｐゴシック"/>
              <a:ea typeface="ＭＳ Ｐゴシック"/>
            </a:rPr>
            <a:t>日以内に設定してください。</a:t>
          </a:r>
        </a:p>
        <a:p>
          <a:pPr algn="l" rtl="0">
            <a:defRPr sz="1000"/>
          </a:pPr>
          <a:r>
            <a:rPr lang="ja-JP" altLang="en-US" sz="1100" b="0" i="0" u="none" strike="noStrike" baseline="0">
              <a:solidFill>
                <a:srgbClr val="000000"/>
              </a:solidFill>
              <a:latin typeface="ＭＳ Ｐゴシック"/>
              <a:ea typeface="ＭＳ Ｐゴシック"/>
            </a:rPr>
            <a:t>  ・活字は</a:t>
          </a:r>
          <a:r>
            <a:rPr lang="ja-JP" altLang="en-US" sz="1100" b="1" i="0" u="none" strike="noStrike" baseline="0">
              <a:solidFill>
                <a:srgbClr val="993300"/>
              </a:solidFill>
              <a:latin typeface="ＭＳ Ｐゴシック"/>
              <a:ea typeface="ＭＳ Ｐゴシック"/>
            </a:rPr>
            <a:t>１２ポイント</a:t>
          </a:r>
        </a:p>
      </xdr:txBody>
    </xdr:sp>
    <xdr:clientData/>
  </xdr:twoCellAnchor>
  <xdr:twoCellAnchor>
    <xdr:from>
      <xdr:col>72</xdr:col>
      <xdr:colOff>25817</xdr:colOff>
      <xdr:row>161</xdr:row>
      <xdr:rowOff>29372</xdr:rowOff>
    </xdr:from>
    <xdr:to>
      <xdr:col>110</xdr:col>
      <xdr:colOff>58783</xdr:colOff>
      <xdr:row>165</xdr:row>
      <xdr:rowOff>31094</xdr:rowOff>
    </xdr:to>
    <xdr:sp macro="" textlink="">
      <xdr:nvSpPr>
        <xdr:cNvPr id="83" name="Text Box 122">
          <a:extLst>
            <a:ext uri="{FF2B5EF4-FFF2-40B4-BE49-F238E27FC236}">
              <a16:creationId xmlns:a16="http://schemas.microsoft.com/office/drawing/2014/main" id="{00000000-0008-0000-0000-000053000000}"/>
            </a:ext>
          </a:extLst>
        </xdr:cNvPr>
        <xdr:cNvSpPr txBox="1">
          <a:spLocks noChangeArrowheads="1"/>
        </xdr:cNvSpPr>
      </xdr:nvSpPr>
      <xdr:spPr bwMode="auto">
        <a:xfrm>
          <a:off x="6064667" y="11202197"/>
          <a:ext cx="2566616" cy="26842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0" anchor="t" upright="1"/>
        <a:lstStyle/>
        <a:p>
          <a:pPr algn="ctr" rtl="0">
            <a:defRPr sz="1000"/>
          </a:pPr>
          <a:r>
            <a:rPr lang="ja-JP" altLang="en-US" sz="1400" b="0" i="0" u="none" strike="noStrike" baseline="0">
              <a:solidFill>
                <a:srgbClr val="000000"/>
              </a:solidFill>
              <a:latin typeface="ＭＳ Ｐゴシック"/>
              <a:ea typeface="ＭＳ Ｐゴシック"/>
            </a:rPr>
            <a:t>商品一覧記載例</a:t>
          </a:r>
        </a:p>
      </xdr:txBody>
    </xdr:sp>
    <xdr:clientData/>
  </xdr:twoCellAnchor>
  <xdr:twoCellAnchor editAs="oneCell">
    <xdr:from>
      <xdr:col>0</xdr:col>
      <xdr:colOff>202406</xdr:colOff>
      <xdr:row>166</xdr:row>
      <xdr:rowOff>4422</xdr:rowOff>
    </xdr:from>
    <xdr:to>
      <xdr:col>20</xdr:col>
      <xdr:colOff>945</xdr:colOff>
      <xdr:row>205</xdr:row>
      <xdr:rowOff>21430</xdr:rowOff>
    </xdr:to>
    <xdr:pic>
      <xdr:nvPicPr>
        <xdr:cNvPr id="84" name="図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2406" y="11510622"/>
          <a:ext cx="2370289" cy="2617333"/>
        </a:xfrm>
        <a:prstGeom prst="rect">
          <a:avLst/>
        </a:prstGeom>
      </xdr:spPr>
    </xdr:pic>
    <xdr:clientData/>
  </xdr:twoCellAnchor>
  <xdr:twoCellAnchor>
    <xdr:from>
      <xdr:col>95</xdr:col>
      <xdr:colOff>0</xdr:colOff>
      <xdr:row>204</xdr:row>
      <xdr:rowOff>35720</xdr:rowOff>
    </xdr:from>
    <xdr:to>
      <xdr:col>118</xdr:col>
      <xdr:colOff>57831</xdr:colOff>
      <xdr:row>209</xdr:row>
      <xdr:rowOff>60076</xdr:rowOff>
    </xdr:to>
    <xdr:sp macro="" textlink="">
      <xdr:nvSpPr>
        <xdr:cNvPr id="85" name="AutoShape 38">
          <a:extLst>
            <a:ext uri="{FF2B5EF4-FFF2-40B4-BE49-F238E27FC236}">
              <a16:creationId xmlns:a16="http://schemas.microsoft.com/office/drawing/2014/main" id="{00000000-0008-0000-0000-000055000000}"/>
            </a:ext>
          </a:extLst>
        </xdr:cNvPr>
        <xdr:cNvSpPr>
          <a:spLocks noChangeArrowheads="1"/>
        </xdr:cNvSpPr>
      </xdr:nvSpPr>
      <xdr:spPr bwMode="auto">
        <a:xfrm>
          <a:off x="8024813" y="15001876"/>
          <a:ext cx="1700893" cy="381544"/>
        </a:xfrm>
        <a:prstGeom prst="wedgeRectCallout">
          <a:avLst>
            <a:gd name="adj1" fmla="val -25855"/>
            <a:gd name="adj2" fmla="val 42686"/>
          </a:avLst>
        </a:prstGeom>
        <a:solidFill>
          <a:srgbClr val="FFFFFF"/>
        </a:solidFill>
        <a:ln w="9525" algn="ctr">
          <a:solidFill>
            <a:srgbClr val="000000"/>
          </a:solidFill>
          <a:miter lim="800000"/>
          <a:headEnd/>
          <a:tailEnd/>
        </a:ln>
      </xdr:spPr>
      <xdr:txBody>
        <a:bodyPr vertOverflow="clip" wrap="square" lIns="27432" tIns="18288" rIns="0" bIns="0" anchor="ctr"/>
        <a:lstStyle/>
        <a:p>
          <a:pPr algn="l" rtl="0">
            <a:lnSpc>
              <a:spcPts val="1200"/>
            </a:lnSpc>
            <a:defRPr sz="1000"/>
          </a:pPr>
          <a:r>
            <a:rPr lang="ja-JP" altLang="en-US" sz="1000" b="0" i="0" u="none" strike="noStrike" baseline="0">
              <a:solidFill>
                <a:srgbClr val="000000"/>
              </a:solidFill>
              <a:latin typeface="ＭＳ Ｐゴシック"/>
              <a:ea typeface="ＭＳ Ｐゴシック"/>
            </a:rPr>
            <a:t>・活字は</a:t>
          </a:r>
          <a:r>
            <a:rPr lang="ja-JP" altLang="en-US" sz="1000" b="0" i="0" u="none" strike="noStrike" baseline="0">
              <a:solidFill>
                <a:srgbClr val="993300"/>
              </a:solidFill>
              <a:latin typeface="ＭＳ Ｐゴシック"/>
              <a:ea typeface="ＭＳ Ｐゴシック"/>
            </a:rPr>
            <a:t>９ポイント太字</a:t>
          </a:r>
          <a:endParaRPr lang="en-US" altLang="ja-JP" sz="1000" b="0" i="0" u="none" strike="noStrike" baseline="0">
            <a:solidFill>
              <a:srgbClr val="993300"/>
            </a:solidFill>
            <a:latin typeface="ＭＳ Ｐゴシック"/>
            <a:ea typeface="ＭＳ Ｐゴシック"/>
          </a:endParaRPr>
        </a:p>
      </xdr:txBody>
    </xdr:sp>
    <xdr:clientData/>
  </xdr:twoCellAnchor>
  <xdr:twoCellAnchor>
    <xdr:from>
      <xdr:col>89</xdr:col>
      <xdr:colOff>59530</xdr:colOff>
      <xdr:row>207</xdr:row>
      <xdr:rowOff>12179</xdr:rowOff>
    </xdr:from>
    <xdr:to>
      <xdr:col>95</xdr:col>
      <xdr:colOff>0</xdr:colOff>
      <xdr:row>211</xdr:row>
      <xdr:rowOff>47625</xdr:rowOff>
    </xdr:to>
    <xdr:cxnSp macro="">
      <xdr:nvCxnSpPr>
        <xdr:cNvPr id="86" name="直線矢印コネクタ 85">
          <a:extLst>
            <a:ext uri="{FF2B5EF4-FFF2-40B4-BE49-F238E27FC236}">
              <a16:creationId xmlns:a16="http://schemas.microsoft.com/office/drawing/2014/main" id="{00000000-0008-0000-0000-000056000000}"/>
            </a:ext>
          </a:extLst>
        </xdr:cNvPr>
        <xdr:cNvCxnSpPr>
          <a:stCxn id="85" idx="1"/>
        </xdr:cNvCxnSpPr>
      </xdr:nvCxnSpPr>
      <xdr:spPr>
        <a:xfrm flipH="1">
          <a:off x="7655718" y="15192648"/>
          <a:ext cx="369095" cy="32119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540100</xdr:colOff>
      <xdr:row>233</xdr:row>
      <xdr:rowOff>19049</xdr:rowOff>
    </xdr:from>
    <xdr:to>
      <xdr:col>1</xdr:col>
      <xdr:colOff>563912</xdr:colOff>
      <xdr:row>259</xdr:row>
      <xdr:rowOff>13604</xdr:rowOff>
    </xdr:to>
    <xdr:sp macro="" textlink="">
      <xdr:nvSpPr>
        <xdr:cNvPr id="87" name="左大かっこ 86">
          <a:extLst>
            <a:ext uri="{FF2B5EF4-FFF2-40B4-BE49-F238E27FC236}">
              <a16:creationId xmlns:a16="http://schemas.microsoft.com/office/drawing/2014/main" id="{00000000-0008-0000-0000-000057000000}"/>
            </a:ext>
          </a:extLst>
        </xdr:cNvPr>
        <xdr:cNvSpPr/>
      </xdr:nvSpPr>
      <xdr:spPr>
        <a:xfrm>
          <a:off x="540100" y="15992474"/>
          <a:ext cx="709612" cy="1728105"/>
        </a:xfrm>
        <a:prstGeom prst="lef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295275</xdr:colOff>
      <xdr:row>241</xdr:row>
      <xdr:rowOff>43743</xdr:rowOff>
    </xdr:from>
    <xdr:to>
      <xdr:col>1</xdr:col>
      <xdr:colOff>488520</xdr:colOff>
      <xdr:row>249</xdr:row>
      <xdr:rowOff>12023</xdr:rowOff>
    </xdr:to>
    <xdr:sp macro="" textlink="">
      <xdr:nvSpPr>
        <xdr:cNvPr id="88" name="AutoShape 40">
          <a:extLst>
            <a:ext uri="{FF2B5EF4-FFF2-40B4-BE49-F238E27FC236}">
              <a16:creationId xmlns:a16="http://schemas.microsoft.com/office/drawing/2014/main" id="{00000000-0008-0000-0000-000058000000}"/>
            </a:ext>
          </a:extLst>
        </xdr:cNvPr>
        <xdr:cNvSpPr>
          <a:spLocks noChangeArrowheads="1"/>
        </xdr:cNvSpPr>
      </xdr:nvSpPr>
      <xdr:spPr bwMode="auto">
        <a:xfrm>
          <a:off x="295275" y="16550568"/>
          <a:ext cx="879045" cy="501680"/>
        </a:xfrm>
        <a:prstGeom prst="wedgeRectCallout">
          <a:avLst>
            <a:gd name="adj1" fmla="val 22797"/>
            <a:gd name="adj2" fmla="val -36797"/>
          </a:avLst>
        </a:prstGeom>
        <a:solidFill>
          <a:srgbClr val="FFFFFF"/>
        </a:solidFill>
        <a:ln w="12700" algn="ctr">
          <a:solidFill>
            <a:srgbClr val="000000"/>
          </a:solidFill>
          <a:miter lim="800000"/>
          <a:headEnd/>
          <a:tailEnd/>
        </a:ln>
      </xdr:spPr>
      <xdr:txBody>
        <a:bodyPr vertOverflow="clip" wrap="square" lIns="27432" tIns="18288" rIns="0" bIns="0" anchor="ctr"/>
        <a:lstStyle/>
        <a:p>
          <a:pPr algn="ctr" rtl="0">
            <a:defRPr sz="1000"/>
          </a:pPr>
          <a:r>
            <a:rPr lang="ja-JP" altLang="en-US" sz="900" b="0" i="0" u="none" strike="noStrike" baseline="0">
              <a:solidFill>
                <a:srgbClr val="000000"/>
              </a:solidFill>
              <a:latin typeface="ＭＳ Ｐゴシック"/>
              <a:ea typeface="ＭＳ Ｐゴシック"/>
            </a:rPr>
            <a:t>指定以外は</a:t>
          </a:r>
          <a:endParaRPr lang="en-US" altLang="ja-JP" sz="900" b="0" i="0" u="none" strike="noStrike" baseline="0">
            <a:solidFill>
              <a:srgbClr val="000000"/>
            </a:solidFill>
            <a:latin typeface="ＭＳ Ｐゴシック"/>
            <a:ea typeface="ＭＳ Ｐゴシック"/>
          </a:endParaRPr>
        </a:p>
        <a:p>
          <a:pPr algn="ctr" rtl="0">
            <a:defRPr sz="1000"/>
          </a:pPr>
          <a:r>
            <a:rPr lang="ja-JP" altLang="en-US" sz="900" b="0" i="0" u="none" strike="noStrike" baseline="0">
              <a:solidFill>
                <a:schemeClr val="accent6">
                  <a:lumMod val="50000"/>
                </a:schemeClr>
              </a:solidFill>
              <a:latin typeface="ＭＳ Ｐゴシック"/>
              <a:ea typeface="ＭＳ Ｐゴシック"/>
            </a:rPr>
            <a:t>８ポイント</a:t>
          </a:r>
          <a:endParaRPr lang="en-US" altLang="ja-JP" sz="900" b="0" i="0" u="none" strike="noStrike" baseline="0">
            <a:solidFill>
              <a:schemeClr val="accent6">
                <a:lumMod val="50000"/>
              </a:schemeClr>
            </a:solidFill>
            <a:latin typeface="ＭＳ Ｐゴシック"/>
            <a:ea typeface="ＭＳ Ｐゴシック"/>
          </a:endParaRPr>
        </a:p>
      </xdr:txBody>
    </xdr:sp>
    <xdr:clientData/>
  </xdr:twoCellAnchor>
  <xdr:twoCellAnchor>
    <xdr:from>
      <xdr:col>43</xdr:col>
      <xdr:colOff>1</xdr:colOff>
      <xdr:row>237</xdr:row>
      <xdr:rowOff>38100</xdr:rowOff>
    </xdr:from>
    <xdr:to>
      <xdr:col>49</xdr:col>
      <xdr:colOff>61233</xdr:colOff>
      <xdr:row>251</xdr:row>
      <xdr:rowOff>22134</xdr:rowOff>
    </xdr:to>
    <xdr:cxnSp macro="">
      <xdr:nvCxnSpPr>
        <xdr:cNvPr id="89" name="直線矢印コネクタ 88">
          <a:extLst>
            <a:ext uri="{FF2B5EF4-FFF2-40B4-BE49-F238E27FC236}">
              <a16:creationId xmlns:a16="http://schemas.microsoft.com/office/drawing/2014/main" id="{00000000-0008-0000-0000-000059000000}"/>
            </a:ext>
          </a:extLst>
        </xdr:cNvPr>
        <xdr:cNvCxnSpPr>
          <a:stCxn id="91" idx="0"/>
        </xdr:cNvCxnSpPr>
      </xdr:nvCxnSpPr>
      <xdr:spPr>
        <a:xfrm flipH="1" flipV="1">
          <a:off x="4105276" y="16278225"/>
          <a:ext cx="461282" cy="91748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47625</xdr:colOff>
      <xdr:row>252</xdr:row>
      <xdr:rowOff>14288</xdr:rowOff>
    </xdr:from>
    <xdr:to>
      <xdr:col>43</xdr:col>
      <xdr:colOff>61233</xdr:colOff>
      <xdr:row>254</xdr:row>
      <xdr:rowOff>44357</xdr:rowOff>
    </xdr:to>
    <xdr:cxnSp macro="">
      <xdr:nvCxnSpPr>
        <xdr:cNvPr id="90" name="直線矢印コネクタ 89">
          <a:extLst>
            <a:ext uri="{FF2B5EF4-FFF2-40B4-BE49-F238E27FC236}">
              <a16:creationId xmlns:a16="http://schemas.microsoft.com/office/drawing/2014/main" id="{00000000-0008-0000-0000-00005A000000}"/>
            </a:ext>
          </a:extLst>
        </xdr:cNvPr>
        <xdr:cNvCxnSpPr>
          <a:stCxn id="91" idx="1"/>
        </xdr:cNvCxnSpPr>
      </xdr:nvCxnSpPr>
      <xdr:spPr>
        <a:xfrm flipH="1" flipV="1">
          <a:off x="3886200" y="17254538"/>
          <a:ext cx="280308" cy="16341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61233</xdr:colOff>
      <xdr:row>251</xdr:row>
      <xdr:rowOff>22134</xdr:rowOff>
    </xdr:from>
    <xdr:to>
      <xdr:col>55</xdr:col>
      <xdr:colOff>61232</xdr:colOff>
      <xdr:row>257</xdr:row>
      <xdr:rowOff>66580</xdr:rowOff>
    </xdr:to>
    <xdr:sp macro="" textlink="">
      <xdr:nvSpPr>
        <xdr:cNvPr id="91" name="AutoShape 40">
          <a:extLst>
            <a:ext uri="{FF2B5EF4-FFF2-40B4-BE49-F238E27FC236}">
              <a16:creationId xmlns:a16="http://schemas.microsoft.com/office/drawing/2014/main" id="{00000000-0008-0000-0000-00005B000000}"/>
            </a:ext>
          </a:extLst>
        </xdr:cNvPr>
        <xdr:cNvSpPr>
          <a:spLocks noChangeArrowheads="1"/>
        </xdr:cNvSpPr>
      </xdr:nvSpPr>
      <xdr:spPr bwMode="auto">
        <a:xfrm>
          <a:off x="4166508" y="17195709"/>
          <a:ext cx="800099" cy="444496"/>
        </a:xfrm>
        <a:prstGeom prst="wedgeRectCallout">
          <a:avLst>
            <a:gd name="adj1" fmla="val 28749"/>
            <a:gd name="adj2" fmla="val -36797"/>
          </a:avLst>
        </a:prstGeom>
        <a:solidFill>
          <a:srgbClr val="FFFFFF"/>
        </a:solidFill>
        <a:ln w="12700" algn="ctr">
          <a:solidFill>
            <a:srgbClr val="000000"/>
          </a:solidFill>
          <a:miter lim="800000"/>
          <a:headEnd/>
          <a:tailEnd/>
        </a:ln>
      </xdr:spPr>
      <xdr:txBody>
        <a:bodyPr vertOverflow="clip" wrap="square" lIns="27432" tIns="18288" rIns="0" bIns="0" anchor="ctr"/>
        <a:lstStyle/>
        <a:p>
          <a:pPr algn="ctr" rtl="0">
            <a:defRPr sz="1000"/>
          </a:pPr>
          <a:r>
            <a:rPr lang="ja-JP" altLang="en-US" sz="900" b="0" i="0" u="none" strike="noStrike" baseline="0">
              <a:solidFill>
                <a:sysClr val="windowText" lastClr="000000"/>
              </a:solidFill>
              <a:latin typeface="ＭＳ Ｐゴシック"/>
              <a:ea typeface="ＭＳ Ｐゴシック"/>
            </a:rPr>
            <a:t>社名は</a:t>
          </a:r>
          <a:endParaRPr lang="en-US" altLang="ja-JP" sz="900" b="0" i="0" u="none" strike="noStrike" baseline="0">
            <a:solidFill>
              <a:sysClr val="windowText" lastClr="000000"/>
            </a:solidFill>
            <a:latin typeface="ＭＳ Ｐゴシック"/>
            <a:ea typeface="ＭＳ Ｐゴシック"/>
          </a:endParaRPr>
        </a:p>
        <a:p>
          <a:pPr algn="ctr" rtl="0">
            <a:defRPr sz="1000"/>
          </a:pPr>
          <a:r>
            <a:rPr lang="ja-JP" altLang="en-US" sz="900" b="0" i="0" u="none" strike="noStrike" baseline="0">
              <a:solidFill>
                <a:schemeClr val="accent6">
                  <a:lumMod val="50000"/>
                </a:schemeClr>
              </a:solidFill>
              <a:latin typeface="ＭＳ Ｐゴシック"/>
              <a:ea typeface="ＭＳ Ｐゴシック"/>
            </a:rPr>
            <a:t>９ポイント太字</a:t>
          </a:r>
          <a:endParaRPr lang="en-US" altLang="ja-JP" sz="900" b="0" i="0" u="none" strike="noStrike" baseline="0">
            <a:solidFill>
              <a:schemeClr val="accent6">
                <a:lumMod val="50000"/>
              </a:schemeClr>
            </a:solidFill>
            <a:latin typeface="ＭＳ Ｐゴシック"/>
            <a:ea typeface="ＭＳ Ｐゴシック"/>
          </a:endParaRPr>
        </a:p>
      </xdr:txBody>
    </xdr:sp>
    <xdr:clientData/>
  </xdr:twoCellAnchor>
  <xdr:twoCellAnchor>
    <xdr:from>
      <xdr:col>52</xdr:col>
      <xdr:colOff>59531</xdr:colOff>
      <xdr:row>232</xdr:row>
      <xdr:rowOff>0</xdr:rowOff>
    </xdr:from>
    <xdr:to>
      <xdr:col>56</xdr:col>
      <xdr:colOff>35719</xdr:colOff>
      <xdr:row>244</xdr:row>
      <xdr:rowOff>0</xdr:rowOff>
    </xdr:to>
    <xdr:cxnSp macro="">
      <xdr:nvCxnSpPr>
        <xdr:cNvPr id="92" name="直線矢印コネクタ 91">
          <a:extLst>
            <a:ext uri="{FF2B5EF4-FFF2-40B4-BE49-F238E27FC236}">
              <a16:creationId xmlns:a16="http://schemas.microsoft.com/office/drawing/2014/main" id="{00000000-0008-0000-0000-00005C000000}"/>
            </a:ext>
          </a:extLst>
        </xdr:cNvPr>
        <xdr:cNvCxnSpPr/>
      </xdr:nvCxnSpPr>
      <xdr:spPr>
        <a:xfrm>
          <a:off x="5012531" y="16966406"/>
          <a:ext cx="261938" cy="8572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11907</xdr:colOff>
      <xdr:row>223</xdr:row>
      <xdr:rowOff>64779</xdr:rowOff>
    </xdr:from>
    <xdr:to>
      <xdr:col>52</xdr:col>
      <xdr:colOff>57380</xdr:colOff>
      <xdr:row>231</xdr:row>
      <xdr:rowOff>59924</xdr:rowOff>
    </xdr:to>
    <xdr:sp macro="" textlink="">
      <xdr:nvSpPr>
        <xdr:cNvPr id="93" name="AutoShape 40">
          <a:extLst>
            <a:ext uri="{FF2B5EF4-FFF2-40B4-BE49-F238E27FC236}">
              <a16:creationId xmlns:a16="http://schemas.microsoft.com/office/drawing/2014/main" id="{00000000-0008-0000-0000-00005D000000}"/>
            </a:ext>
          </a:extLst>
        </xdr:cNvPr>
        <xdr:cNvSpPr>
          <a:spLocks noChangeArrowheads="1"/>
        </xdr:cNvSpPr>
      </xdr:nvSpPr>
      <xdr:spPr bwMode="auto">
        <a:xfrm>
          <a:off x="3893345" y="16388248"/>
          <a:ext cx="1117035" cy="566645"/>
        </a:xfrm>
        <a:prstGeom prst="wedgeRectCallout">
          <a:avLst>
            <a:gd name="adj1" fmla="val 22797"/>
            <a:gd name="adj2" fmla="val -36797"/>
          </a:avLst>
        </a:prstGeom>
        <a:solidFill>
          <a:srgbClr val="FFFFFF"/>
        </a:solidFill>
        <a:ln w="12700" algn="ctr">
          <a:solidFill>
            <a:srgbClr val="000000"/>
          </a:solidFill>
          <a:miter lim="800000"/>
          <a:headEnd/>
          <a:tailEnd/>
        </a:ln>
      </xdr:spPr>
      <xdr:txBody>
        <a:bodyPr vertOverflow="clip" wrap="square" lIns="27432" tIns="18288" rIns="0" bIns="0" anchor="ctr"/>
        <a:lstStyle/>
        <a:p>
          <a:pPr rtl="0"/>
          <a:r>
            <a:rPr lang="ja-JP" altLang="en-US" sz="900" b="0" i="0" baseline="0">
              <a:effectLst/>
              <a:latin typeface="+mn-lt"/>
              <a:ea typeface="+mn-ea"/>
              <a:cs typeface="+mn-cs"/>
            </a:rPr>
            <a:t>・</a:t>
          </a:r>
          <a:r>
            <a:rPr lang="ja-JP" altLang="ja-JP" sz="900" b="0" i="0" baseline="0">
              <a:effectLst/>
              <a:latin typeface="+mn-lt"/>
              <a:ea typeface="+mn-ea"/>
              <a:cs typeface="+mn-cs"/>
            </a:rPr>
            <a:t>□枠内の活字は</a:t>
          </a:r>
          <a:endParaRPr lang="ja-JP" altLang="ja-JP" sz="600">
            <a:effectLst/>
          </a:endParaRPr>
        </a:p>
        <a:p>
          <a:pPr rtl="0"/>
          <a:r>
            <a:rPr lang="en-US" altLang="ja-JP" sz="900" b="0" i="0" baseline="0">
              <a:effectLst/>
              <a:latin typeface="+mn-lt"/>
              <a:ea typeface="+mn-ea"/>
              <a:cs typeface="+mn-cs"/>
            </a:rPr>
            <a:t>   </a:t>
          </a:r>
          <a:r>
            <a:rPr lang="ja-JP" altLang="en-US" sz="900" b="0" i="0" baseline="0">
              <a:solidFill>
                <a:schemeClr val="accent6">
                  <a:lumMod val="50000"/>
                </a:schemeClr>
              </a:solidFill>
              <a:effectLst/>
              <a:latin typeface="+mn-lt"/>
              <a:ea typeface="+mn-ea"/>
              <a:cs typeface="+mn-cs"/>
            </a:rPr>
            <a:t>９</a:t>
          </a:r>
          <a:r>
            <a:rPr lang="ja-JP" altLang="ja-JP" sz="900" b="0" i="0" baseline="0">
              <a:solidFill>
                <a:schemeClr val="accent6">
                  <a:lumMod val="50000"/>
                </a:schemeClr>
              </a:solidFill>
              <a:effectLst/>
              <a:latin typeface="+mn-lt"/>
              <a:ea typeface="+mn-ea"/>
              <a:cs typeface="+mn-cs"/>
            </a:rPr>
            <a:t>ポイント </a:t>
          </a:r>
          <a:endParaRPr lang="ja-JP" altLang="ja-JP" sz="600">
            <a:solidFill>
              <a:schemeClr val="accent6">
                <a:lumMod val="50000"/>
              </a:schemeClr>
            </a:solidFill>
            <a:effectLst/>
          </a:endParaRPr>
        </a:p>
        <a:p>
          <a:pPr rtl="0"/>
          <a:r>
            <a:rPr lang="ja-JP" altLang="en-US" sz="900" b="0" i="0" baseline="0">
              <a:effectLst/>
              <a:latin typeface="+mn-lt"/>
              <a:ea typeface="+mn-ea"/>
              <a:cs typeface="+mn-cs"/>
            </a:rPr>
            <a:t>・</a:t>
          </a:r>
          <a:r>
            <a:rPr lang="ja-JP" altLang="ja-JP" sz="900" b="0" i="0" baseline="0">
              <a:effectLst/>
              <a:latin typeface="+mn-lt"/>
              <a:ea typeface="+mn-ea"/>
              <a:cs typeface="+mn-cs"/>
            </a:rPr>
            <a:t>枠は太線</a:t>
          </a:r>
          <a:endParaRPr lang="ja-JP" altLang="ja-JP" sz="600">
            <a:effectLst/>
          </a:endParaRPr>
        </a:p>
      </xdr:txBody>
    </xdr:sp>
    <xdr:clientData/>
  </xdr:twoCellAnchor>
  <xdr:twoCellAnchor>
    <xdr:from>
      <xdr:col>53</xdr:col>
      <xdr:colOff>-1</xdr:colOff>
      <xdr:row>227</xdr:row>
      <xdr:rowOff>47625</xdr:rowOff>
    </xdr:from>
    <xdr:to>
      <xdr:col>59</xdr:col>
      <xdr:colOff>-1</xdr:colOff>
      <xdr:row>230</xdr:row>
      <xdr:rowOff>35719</xdr:rowOff>
    </xdr:to>
    <xdr:cxnSp macro="">
      <xdr:nvCxnSpPr>
        <xdr:cNvPr id="94" name="直線矢印コネクタ 93">
          <a:extLst>
            <a:ext uri="{FF2B5EF4-FFF2-40B4-BE49-F238E27FC236}">
              <a16:creationId xmlns:a16="http://schemas.microsoft.com/office/drawing/2014/main" id="{00000000-0008-0000-0000-00005E000000}"/>
            </a:ext>
          </a:extLst>
        </xdr:cNvPr>
        <xdr:cNvCxnSpPr/>
      </xdr:nvCxnSpPr>
      <xdr:spPr>
        <a:xfrm>
          <a:off x="5024437" y="16656844"/>
          <a:ext cx="428625" cy="20240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47887</xdr:colOff>
      <xdr:row>227</xdr:row>
      <xdr:rowOff>11907</xdr:rowOff>
    </xdr:from>
    <xdr:to>
      <xdr:col>124</xdr:col>
      <xdr:colOff>30616</xdr:colOff>
      <xdr:row>234</xdr:row>
      <xdr:rowOff>15309</xdr:rowOff>
    </xdr:to>
    <xdr:sp macro="" textlink="">
      <xdr:nvSpPr>
        <xdr:cNvPr id="95" name="AutoShape 40">
          <a:extLst>
            <a:ext uri="{FF2B5EF4-FFF2-40B4-BE49-F238E27FC236}">
              <a16:creationId xmlns:a16="http://schemas.microsoft.com/office/drawing/2014/main" id="{00000000-0008-0000-0000-00005F000000}"/>
            </a:ext>
          </a:extLst>
        </xdr:cNvPr>
        <xdr:cNvSpPr>
          <a:spLocks noChangeArrowheads="1"/>
        </xdr:cNvSpPr>
      </xdr:nvSpPr>
      <xdr:spPr bwMode="auto">
        <a:xfrm>
          <a:off x="8858512" y="16621126"/>
          <a:ext cx="1268604" cy="503464"/>
        </a:xfrm>
        <a:prstGeom prst="wedgeRectCallout">
          <a:avLst>
            <a:gd name="adj1" fmla="val 22797"/>
            <a:gd name="adj2" fmla="val -36797"/>
          </a:avLst>
        </a:prstGeom>
        <a:solidFill>
          <a:srgbClr val="FFFFFF"/>
        </a:solidFill>
        <a:ln w="12700" algn="ctr">
          <a:solidFill>
            <a:srgbClr val="000000"/>
          </a:solidFill>
          <a:miter lim="800000"/>
          <a:headEnd/>
          <a:tailEnd/>
        </a:ln>
      </xdr:spPr>
      <xdr:txBody>
        <a:bodyPr vertOverflow="clip" wrap="square" lIns="27432" tIns="18288" rIns="0" bIns="0" anchor="ctr"/>
        <a:lstStyle/>
        <a:p>
          <a:pPr algn="ctr" rtl="0">
            <a:defRPr sz="1000"/>
          </a:pPr>
          <a:r>
            <a:rPr lang="ja-JP" altLang="en-US" sz="900" b="0" i="0" u="none" strike="noStrike" baseline="0">
              <a:solidFill>
                <a:sysClr val="windowText" lastClr="000000"/>
              </a:solidFill>
              <a:latin typeface="ＭＳ Ｐゴシック"/>
              <a:ea typeface="ＭＳ Ｐゴシック"/>
            </a:rPr>
            <a:t>社名は</a:t>
          </a:r>
          <a:endParaRPr lang="en-US" altLang="ja-JP" sz="900" b="0" i="0" u="none" strike="noStrike" baseline="0">
            <a:solidFill>
              <a:sysClr val="windowText" lastClr="000000"/>
            </a:solidFill>
            <a:latin typeface="ＭＳ Ｐゴシック"/>
            <a:ea typeface="ＭＳ Ｐゴシック"/>
          </a:endParaRPr>
        </a:p>
        <a:p>
          <a:pPr algn="ctr" rtl="0">
            <a:defRPr sz="1000"/>
          </a:pPr>
          <a:r>
            <a:rPr lang="ja-JP" altLang="en-US" sz="900" b="0" i="0" u="none" strike="noStrike" baseline="0">
              <a:solidFill>
                <a:schemeClr val="accent6">
                  <a:lumMod val="50000"/>
                </a:schemeClr>
              </a:solidFill>
              <a:latin typeface="ＭＳ Ｐゴシック"/>
              <a:ea typeface="ＭＳ Ｐゴシック"/>
            </a:rPr>
            <a:t>９ポイント太字</a:t>
          </a:r>
          <a:endParaRPr lang="en-US" altLang="ja-JP" sz="900" b="0" i="0" u="none" strike="noStrike" baseline="0">
            <a:solidFill>
              <a:schemeClr val="accent6">
                <a:lumMod val="50000"/>
              </a:schemeClr>
            </a:solidFill>
            <a:latin typeface="ＭＳ Ｐゴシック"/>
            <a:ea typeface="ＭＳ Ｐゴシック"/>
          </a:endParaRPr>
        </a:p>
      </xdr:txBody>
    </xdr:sp>
    <xdr:clientData/>
  </xdr:twoCellAnchor>
  <xdr:twoCellAnchor>
    <xdr:from>
      <xdr:col>109</xdr:col>
      <xdr:colOff>47624</xdr:colOff>
      <xdr:row>234</xdr:row>
      <xdr:rowOff>15309</xdr:rowOff>
    </xdr:from>
    <xdr:to>
      <xdr:col>115</xdr:col>
      <xdr:colOff>39251</xdr:colOff>
      <xdr:row>243</xdr:row>
      <xdr:rowOff>0</xdr:rowOff>
    </xdr:to>
    <xdr:cxnSp macro="">
      <xdr:nvCxnSpPr>
        <xdr:cNvPr id="96" name="直線矢印コネクタ 95">
          <a:extLst>
            <a:ext uri="{FF2B5EF4-FFF2-40B4-BE49-F238E27FC236}">
              <a16:creationId xmlns:a16="http://schemas.microsoft.com/office/drawing/2014/main" id="{00000000-0008-0000-0000-000060000000}"/>
            </a:ext>
          </a:extLst>
        </xdr:cNvPr>
        <xdr:cNvCxnSpPr>
          <a:stCxn id="95" idx="2"/>
        </xdr:cNvCxnSpPr>
      </xdr:nvCxnSpPr>
      <xdr:spPr>
        <a:xfrm flipH="1">
          <a:off x="9072562" y="17124590"/>
          <a:ext cx="420252" cy="62762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100</xdr:col>
      <xdr:colOff>11906</xdr:colOff>
      <xdr:row>230</xdr:row>
      <xdr:rowOff>49327</xdr:rowOff>
    </xdr:from>
    <xdr:to>
      <xdr:col>106</xdr:col>
      <xdr:colOff>47887</xdr:colOff>
      <xdr:row>232</xdr:row>
      <xdr:rowOff>59531</xdr:rowOff>
    </xdr:to>
    <xdr:cxnSp macro="">
      <xdr:nvCxnSpPr>
        <xdr:cNvPr id="97" name="直線矢印コネクタ 96">
          <a:extLst>
            <a:ext uri="{FF2B5EF4-FFF2-40B4-BE49-F238E27FC236}">
              <a16:creationId xmlns:a16="http://schemas.microsoft.com/office/drawing/2014/main" id="{00000000-0008-0000-0000-000061000000}"/>
            </a:ext>
          </a:extLst>
        </xdr:cNvPr>
        <xdr:cNvCxnSpPr>
          <a:stCxn id="95" idx="1"/>
        </xdr:cNvCxnSpPr>
      </xdr:nvCxnSpPr>
      <xdr:spPr>
        <a:xfrm flipH="1">
          <a:off x="8393906" y="16872858"/>
          <a:ext cx="464606" cy="15307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175</xdr:col>
      <xdr:colOff>47624</xdr:colOff>
      <xdr:row>227</xdr:row>
      <xdr:rowOff>71436</xdr:rowOff>
    </xdr:from>
    <xdr:to>
      <xdr:col>181</xdr:col>
      <xdr:colOff>47623</xdr:colOff>
      <xdr:row>232</xdr:row>
      <xdr:rowOff>11904</xdr:rowOff>
    </xdr:to>
    <xdr:sp macro="" textlink="">
      <xdr:nvSpPr>
        <xdr:cNvPr id="98" name="Line 78">
          <a:extLst>
            <a:ext uri="{FF2B5EF4-FFF2-40B4-BE49-F238E27FC236}">
              <a16:creationId xmlns:a16="http://schemas.microsoft.com/office/drawing/2014/main" id="{00000000-0008-0000-0000-000062000000}"/>
            </a:ext>
          </a:extLst>
        </xdr:cNvPr>
        <xdr:cNvSpPr>
          <a:spLocks noChangeShapeType="1"/>
        </xdr:cNvSpPr>
      </xdr:nvSpPr>
      <xdr:spPr bwMode="auto">
        <a:xfrm flipH="1" flipV="1">
          <a:off x="13787437" y="16680655"/>
          <a:ext cx="428624" cy="297655"/>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181</xdr:col>
      <xdr:colOff>35719</xdr:colOff>
      <xdr:row>227</xdr:row>
      <xdr:rowOff>11905</xdr:rowOff>
    </xdr:from>
    <xdr:to>
      <xdr:col>186</xdr:col>
      <xdr:colOff>35719</xdr:colOff>
      <xdr:row>238</xdr:row>
      <xdr:rowOff>55444</xdr:rowOff>
    </xdr:to>
    <xdr:sp macro="" textlink="">
      <xdr:nvSpPr>
        <xdr:cNvPr id="99" name="AutoShape 42">
          <a:extLst>
            <a:ext uri="{FF2B5EF4-FFF2-40B4-BE49-F238E27FC236}">
              <a16:creationId xmlns:a16="http://schemas.microsoft.com/office/drawing/2014/main" id="{00000000-0008-0000-0000-000063000000}"/>
            </a:ext>
          </a:extLst>
        </xdr:cNvPr>
        <xdr:cNvSpPr>
          <a:spLocks noChangeArrowheads="1"/>
        </xdr:cNvSpPr>
      </xdr:nvSpPr>
      <xdr:spPr bwMode="auto">
        <a:xfrm>
          <a:off x="14204157" y="16621124"/>
          <a:ext cx="762000" cy="829351"/>
        </a:xfrm>
        <a:prstGeom prst="wedgeRectCallout">
          <a:avLst>
            <a:gd name="adj1" fmla="val 18647"/>
            <a:gd name="adj2" fmla="val -38524"/>
          </a:avLst>
        </a:prstGeom>
        <a:solidFill>
          <a:srgbClr val="FFFFFF"/>
        </a:solidFill>
        <a:ln w="12700" algn="ctr">
          <a:solidFill>
            <a:srgbClr val="0070C0"/>
          </a:solidFill>
          <a:miter lim="800000"/>
          <a:headEnd/>
          <a:tailEnd/>
        </a:ln>
      </xdr:spPr>
      <xdr:txBody>
        <a:bodyPr vertOverflow="clip" wrap="square" lIns="27432" tIns="18288" rIns="0" bIns="0" anchor="ctr"/>
        <a:lstStyle/>
        <a:p>
          <a:pPr algn="l" rtl="0">
            <a:defRPr sz="1000"/>
          </a:pPr>
          <a:r>
            <a:rPr lang="ja-JP" altLang="en-US" sz="1000" b="0" i="0" u="none" strike="noStrike" baseline="0">
              <a:solidFill>
                <a:srgbClr val="000000"/>
              </a:solidFill>
              <a:latin typeface="ＭＳ Ｐゴシック"/>
              <a:ea typeface="ＭＳ Ｐゴシック"/>
            </a:rPr>
            <a:t>アイコンをコピーしてください。</a:t>
          </a:r>
        </a:p>
      </xdr:txBody>
    </xdr:sp>
    <xdr:clientData/>
  </xdr:twoCellAnchor>
  <xdr:twoCellAnchor>
    <xdr:from>
      <xdr:col>1</xdr:col>
      <xdr:colOff>504826</xdr:colOff>
      <xdr:row>205</xdr:row>
      <xdr:rowOff>47625</xdr:rowOff>
    </xdr:from>
    <xdr:to>
      <xdr:col>16</xdr:col>
      <xdr:colOff>47625</xdr:colOff>
      <xdr:row>253</xdr:row>
      <xdr:rowOff>59531</xdr:rowOff>
    </xdr:to>
    <xdr:sp macro="" textlink="">
      <xdr:nvSpPr>
        <xdr:cNvPr id="101" name="Line 82">
          <a:extLst>
            <a:ext uri="{FF2B5EF4-FFF2-40B4-BE49-F238E27FC236}">
              <a16:creationId xmlns:a16="http://schemas.microsoft.com/office/drawing/2014/main" id="{00000000-0008-0000-0000-000065000000}"/>
            </a:ext>
          </a:extLst>
        </xdr:cNvPr>
        <xdr:cNvSpPr>
          <a:spLocks noChangeShapeType="1"/>
        </xdr:cNvSpPr>
      </xdr:nvSpPr>
      <xdr:spPr bwMode="auto">
        <a:xfrm>
          <a:off x="1195389" y="15085219"/>
          <a:ext cx="1233486" cy="3440906"/>
        </a:xfrm>
        <a:prstGeom prst="line">
          <a:avLst/>
        </a:prstGeom>
        <a:noFill/>
        <a:ln w="9525">
          <a:solidFill>
            <a:schemeClr val="accent1"/>
          </a:solidFill>
          <a:round/>
          <a:headEnd w="sm" len="sm"/>
          <a:tailEnd type="triangle" w="med" len="med"/>
        </a:ln>
        <a:extLst>
          <a:ext uri="{909E8E84-426E-40DD-AFC4-6F175D3DCCD1}">
            <a14:hiddenFill xmlns:a14="http://schemas.microsoft.com/office/drawing/2010/main">
              <a:noFill/>
            </a14:hiddenFill>
          </a:ext>
        </a:extLst>
      </xdr:spPr>
    </xdr:sp>
    <xdr:clientData/>
  </xdr:twoCellAnchor>
  <xdr:twoCellAnchor>
    <xdr:from>
      <xdr:col>191</xdr:col>
      <xdr:colOff>95248</xdr:colOff>
      <xdr:row>20</xdr:row>
      <xdr:rowOff>33337</xdr:rowOff>
    </xdr:from>
    <xdr:to>
      <xdr:col>248</xdr:col>
      <xdr:colOff>256831</xdr:colOff>
      <xdr:row>147</xdr:row>
      <xdr:rowOff>47626</xdr:rowOff>
    </xdr:to>
    <xdr:sp macro="" textlink="">
      <xdr:nvSpPr>
        <xdr:cNvPr id="102" name="AutoShape 56">
          <a:extLst>
            <a:ext uri="{FF2B5EF4-FFF2-40B4-BE49-F238E27FC236}">
              <a16:creationId xmlns:a16="http://schemas.microsoft.com/office/drawing/2014/main" id="{00000000-0008-0000-0000-000066000000}"/>
            </a:ext>
          </a:extLst>
        </xdr:cNvPr>
        <xdr:cNvSpPr>
          <a:spLocks noChangeArrowheads="1"/>
        </xdr:cNvSpPr>
      </xdr:nvSpPr>
      <xdr:spPr bwMode="auto">
        <a:xfrm>
          <a:off x="15201898" y="1804987"/>
          <a:ext cx="10477158" cy="8482014"/>
        </a:xfrm>
        <a:prstGeom prst="rect">
          <a:avLst/>
        </a:prstGeom>
        <a:solidFill>
          <a:schemeClr val="bg1"/>
        </a:solidFill>
        <a:ln w="38100" algn="ctr">
          <a:solidFill>
            <a:srgbClr val="0000FF"/>
          </a:solidFill>
          <a:miter lim="800000"/>
          <a:headEnd/>
          <a:tailEnd/>
        </a:ln>
        <a:effectLst>
          <a:outerShdw dist="20000" dir="5400000" rotWithShape="0">
            <a:srgbClr val="000000">
              <a:alpha val="37999"/>
            </a:srgbClr>
          </a:outerShdw>
        </a:effectLst>
      </xdr:spPr>
      <xdr:txBody>
        <a:bodyPr vertOverflow="clip" wrap="square" lIns="27432" tIns="18288" rIns="0" bIns="0" anchor="ctr"/>
        <a:lstStyle/>
        <a:p>
          <a:pPr algn="ctr" rtl="0">
            <a:lnSpc>
              <a:spcPts val="2400"/>
            </a:lnSpc>
            <a:defRPr sz="1000"/>
          </a:pPr>
          <a:r>
            <a:rPr lang="ja-JP" altLang="en-US" sz="1800" b="1" i="0" u="none" strike="noStrike" baseline="0">
              <a:solidFill>
                <a:srgbClr val="FF0000"/>
              </a:solidFill>
              <a:latin typeface="+mn-ea"/>
              <a:ea typeface="+mn-ea"/>
            </a:rPr>
            <a:t>商品情報等宣伝部分の表現について</a:t>
          </a:r>
          <a:endParaRPr lang="en-US" altLang="ja-JP" sz="1800" b="1" i="0" u="none" strike="noStrike" baseline="0">
            <a:solidFill>
              <a:srgbClr val="FF0000"/>
            </a:solidFill>
            <a:latin typeface="+mn-ea"/>
            <a:ea typeface="+mn-ea"/>
          </a:endParaRPr>
        </a:p>
        <a:p>
          <a:pPr algn="ctr" rtl="0">
            <a:lnSpc>
              <a:spcPts val="2400"/>
            </a:lnSpc>
            <a:defRPr sz="1000"/>
          </a:pPr>
          <a:r>
            <a:rPr lang="ja-JP" altLang="en-US" sz="1800" b="1" i="0" u="none" strike="noStrike" baseline="0">
              <a:solidFill>
                <a:srgbClr val="FF0000"/>
              </a:solidFill>
              <a:latin typeface="+mn-ea"/>
              <a:ea typeface="+mn-ea"/>
            </a:rPr>
            <a:t>（詳細は別添資料「表現・表示について」を必ずご確認ください）</a:t>
          </a:r>
          <a:endParaRPr lang="en-US" altLang="ja-JP" sz="1800" b="1" i="0" u="none" strike="noStrike" baseline="0">
            <a:solidFill>
              <a:srgbClr val="FF0000"/>
            </a:solidFill>
            <a:latin typeface="+mn-ea"/>
            <a:ea typeface="+mn-ea"/>
          </a:endParaRPr>
        </a:p>
        <a:p>
          <a:pPr algn="l" rtl="0">
            <a:lnSpc>
              <a:spcPts val="1600"/>
            </a:lnSpc>
            <a:defRPr sz="1000"/>
          </a:pP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①賞味期間（消費期間）の記載は、紙面上に具体的な日付の記載はできませんので、製造日から起算していつまで保つ</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かを記載してください。</a:t>
          </a:r>
          <a:r>
            <a:rPr lang="en-US" altLang="ja-JP" sz="1300" b="1" i="0" u="none" strike="noStrike" baseline="0">
              <a:solidFill>
                <a:srgbClr val="000000"/>
              </a:solidFill>
              <a:latin typeface="+mn-ea"/>
              <a:ea typeface="+mn-ea"/>
            </a:rPr>
            <a:t>※</a:t>
          </a:r>
          <a:r>
            <a:rPr lang="ja-JP" altLang="en-US" sz="1300" b="1" i="0" u="none" strike="noStrike" baseline="0">
              <a:solidFill>
                <a:srgbClr val="000000"/>
              </a:solidFill>
              <a:latin typeface="+mn-ea"/>
              <a:ea typeface="+mn-ea"/>
            </a:rPr>
            <a:t>農産品、水産品の活きた状態のまま届けるもの（殻つき カキは除く）及び加工品において</a:t>
          </a:r>
          <a:endParaRPr lang="en-US" altLang="ja-JP" sz="1300" b="1" i="0" u="none" strike="noStrike" baseline="0">
            <a:solidFill>
              <a:srgbClr val="000000"/>
            </a:solidFill>
            <a:latin typeface="+mn-ea"/>
            <a:ea typeface="+mn-ea"/>
          </a:endParaRPr>
        </a:p>
        <a:p>
          <a:pPr algn="l" rtl="0">
            <a:lnSpc>
              <a:spcPts val="1600"/>
            </a:lnSpc>
            <a:defRPr sz="1000"/>
          </a:pPr>
          <a:r>
            <a:rPr lang="ja-JP" altLang="ja-JP" sz="1300" b="1" i="0" baseline="0">
              <a:effectLst/>
              <a:latin typeface="+mn-lt"/>
              <a:ea typeface="+mn-ea"/>
              <a:cs typeface="+mn-cs"/>
            </a:rPr>
            <a:t>　   </a:t>
          </a:r>
          <a:r>
            <a:rPr lang="en-US" altLang="ja-JP" sz="1300" b="1" i="0" baseline="0">
              <a:effectLst/>
              <a:latin typeface="+mn-lt"/>
              <a:ea typeface="+mn-ea"/>
              <a:cs typeface="+mn-cs"/>
            </a:rPr>
            <a:t>   </a:t>
          </a:r>
          <a:r>
            <a:rPr lang="ja-JP" altLang="en-US" sz="1300" b="1" i="0" u="none" strike="noStrike" baseline="0">
              <a:solidFill>
                <a:srgbClr val="000000"/>
              </a:solidFill>
              <a:latin typeface="+mn-ea"/>
              <a:ea typeface="+mn-ea"/>
            </a:rPr>
            <a:t>賞味期間（消費期間）表示が省略できる一部のものを除く。</a:t>
          </a:r>
          <a:endParaRPr lang="en-US" altLang="ja-JP" sz="1300" b="1" i="0" u="none" strike="noStrike" baseline="0">
            <a:solidFill>
              <a:srgbClr val="000000"/>
            </a:solidFill>
            <a:latin typeface="+mn-ea"/>
            <a:ea typeface="+mn-ea"/>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en-US" sz="1400" b="1" i="0" u="none" strike="noStrike" baseline="0">
              <a:solidFill>
                <a:srgbClr val="000000"/>
              </a:solidFill>
              <a:latin typeface="+mn-ea"/>
              <a:ea typeface="+mn-ea"/>
            </a:rPr>
            <a:t>　②</a:t>
          </a:r>
          <a:r>
            <a:rPr lang="ja-JP" altLang="ja-JP" sz="1400" b="1" i="0" u="none" strike="noStrike" baseline="0">
              <a:solidFill>
                <a:srgbClr val="000000"/>
              </a:solidFill>
              <a:latin typeface="+mn-ea"/>
              <a:ea typeface="+mn-ea"/>
              <a:cs typeface="+mn-cs"/>
            </a:rPr>
            <a:t>賞味期間（消費期間）について以下の注釈を入れてください。</a:t>
          </a:r>
          <a:r>
            <a:rPr kumimoji="1" lang="en-US" altLang="ja-JP" sz="1300">
              <a:effectLst/>
              <a:latin typeface="+mn-lt"/>
              <a:ea typeface="+mn-ea"/>
              <a:cs typeface="+mn-cs"/>
            </a:rPr>
            <a:t>※</a:t>
          </a:r>
          <a:r>
            <a:rPr kumimoji="1" lang="ja-JP" altLang="ja-JP" sz="1300">
              <a:effectLst/>
              <a:latin typeface="+mn-lt"/>
              <a:ea typeface="+mn-ea"/>
              <a:cs typeface="+mn-cs"/>
            </a:rPr>
            <a:t>記載箇所＝</a:t>
          </a:r>
          <a:r>
            <a:rPr kumimoji="1" lang="en-US" altLang="ja-JP" sz="1300">
              <a:effectLst/>
              <a:latin typeface="+mn-lt"/>
              <a:ea typeface="+mn-ea"/>
              <a:cs typeface="+mn-cs"/>
            </a:rPr>
            <a:t>A</a:t>
          </a:r>
          <a:r>
            <a:rPr kumimoji="1" lang="ja-JP" altLang="ja-JP" sz="1300">
              <a:effectLst/>
              <a:latin typeface="+mn-lt"/>
              <a:ea typeface="+mn-ea"/>
              <a:cs typeface="+mn-cs"/>
            </a:rPr>
            <a:t>・</a:t>
          </a:r>
          <a:r>
            <a:rPr kumimoji="1" lang="en-US" altLang="ja-JP" sz="1300">
              <a:effectLst/>
              <a:latin typeface="+mn-lt"/>
              <a:ea typeface="+mn-ea"/>
              <a:cs typeface="+mn-cs"/>
            </a:rPr>
            <a:t>B</a:t>
          </a:r>
          <a:r>
            <a:rPr kumimoji="1" lang="ja-JP" altLang="ja-JP" sz="1300">
              <a:effectLst/>
              <a:latin typeface="+mn-lt"/>
              <a:ea typeface="+mn-ea"/>
              <a:cs typeface="+mn-cs"/>
            </a:rPr>
            <a:t>どちらかにいれる。</a:t>
          </a:r>
          <a:endParaRPr lang="ja-JP" altLang="ja-JP" sz="1300" b="1" i="0" u="none" strike="noStrike" baseline="0">
            <a:solidFill>
              <a:srgbClr val="000000"/>
            </a:solidFill>
            <a:latin typeface="+mn-ea"/>
            <a:ea typeface="+mn-ea"/>
            <a:cs typeface="+mn-cs"/>
          </a:endParaRPr>
        </a:p>
        <a:p>
          <a:pPr rtl="0"/>
          <a:r>
            <a:rPr lang="ja-JP" altLang="ja-JP" sz="1400" b="1" i="0" u="none" strike="noStrike" baseline="0">
              <a:solidFill>
                <a:srgbClr val="000000"/>
              </a:solidFill>
              <a:latin typeface="+mn-ea"/>
              <a:ea typeface="+mn-ea"/>
              <a:cs typeface="+mn-cs"/>
            </a:rPr>
            <a:t>　　</a:t>
          </a:r>
          <a:endParaRPr lang="ja-JP" altLang="en-US" sz="1400" b="1" i="0" u="none" strike="noStrike" baseline="0">
            <a:solidFill>
              <a:srgbClr val="000000"/>
            </a:solidFill>
            <a:latin typeface="+mn-ea"/>
            <a:ea typeface="+mn-ea"/>
            <a:cs typeface="+mn-cs"/>
          </a:endParaRPr>
        </a:p>
        <a:p>
          <a:pPr algn="l" rtl="0">
            <a:lnSpc>
              <a:spcPts val="1600"/>
            </a:lnSpc>
            <a:defRPr sz="1000"/>
          </a:pPr>
          <a:r>
            <a:rPr lang="ja-JP" altLang="en-US" sz="1400" b="1" i="0" u="none" strike="noStrike" baseline="0">
              <a:solidFill>
                <a:srgbClr val="000000"/>
              </a:solidFill>
              <a:latin typeface="+mn-ea"/>
              <a:ea typeface="+mn-ea"/>
              <a:cs typeface="+mn-cs"/>
            </a:rPr>
            <a:t>　</a:t>
          </a:r>
          <a:endParaRPr lang="en-US" altLang="ja-JP" sz="1400" b="1" i="0" u="none" strike="noStrike" baseline="0">
            <a:solidFill>
              <a:srgbClr val="000000"/>
            </a:solidFill>
            <a:latin typeface="+mn-ea"/>
            <a:ea typeface="+mn-ea"/>
            <a:cs typeface="+mn-cs"/>
          </a:endParaRPr>
        </a:p>
        <a:p>
          <a:pPr algn="l" rtl="0">
            <a:lnSpc>
              <a:spcPts val="1600"/>
            </a:lnSpc>
            <a:defRPr sz="1000"/>
          </a:pPr>
          <a:endParaRPr lang="en-US" altLang="ja-JP" sz="1400" b="1" i="0" u="none" strike="noStrike" baseline="0">
            <a:solidFill>
              <a:srgbClr val="000000"/>
            </a:solidFill>
            <a:latin typeface="+mn-ea"/>
            <a:ea typeface="+mn-ea"/>
          </a:endParaRPr>
        </a:p>
        <a:p>
          <a:pPr marL="0" marR="0" lvl="0" indent="0" algn="l" defTabSz="914400" rtl="0" eaLnBrk="1" fontAlgn="auto" latinLnBrk="0" hangingPunct="1">
            <a:lnSpc>
              <a:spcPts val="1600"/>
            </a:lnSpc>
            <a:spcBef>
              <a:spcPts val="0"/>
            </a:spcBef>
            <a:spcAft>
              <a:spcPts val="0"/>
            </a:spcAft>
            <a:buClrTx/>
            <a:buSzTx/>
            <a:buFontTx/>
            <a:buNone/>
            <a:tabLst/>
            <a:defRPr sz="1000"/>
          </a:pPr>
          <a:r>
            <a:rPr lang="ja-JP" altLang="en-US" sz="1600" b="1" i="0" u="none" strike="noStrike" baseline="0">
              <a:solidFill>
                <a:srgbClr val="000000"/>
              </a:solidFill>
              <a:latin typeface="+mn-ea"/>
              <a:ea typeface="+mn-ea"/>
            </a:rPr>
            <a:t>　　</a:t>
          </a:r>
          <a:r>
            <a:rPr lang="ja-JP" altLang="en-US" sz="1200" b="1" i="0" u="none" strike="noStrike" baseline="0">
              <a:solidFill>
                <a:sysClr val="windowText" lastClr="000000"/>
              </a:solidFill>
              <a:effectLst/>
              <a:latin typeface="+mn-lt"/>
              <a:ea typeface="+mn-ea"/>
              <a:cs typeface="+mn-cs"/>
            </a:rPr>
            <a:t>　</a:t>
          </a:r>
          <a:endParaRPr lang="en-US" altLang="ja-JP" sz="1400" b="1" i="0" u="none" strike="noStrike" baseline="0">
            <a:solidFill>
              <a:srgbClr val="000000"/>
            </a:solidFill>
            <a:latin typeface="+mn-ea"/>
            <a:ea typeface="+mn-ea"/>
          </a:endParaRPr>
        </a:p>
        <a:p>
          <a:pPr algn="l" rtl="0">
            <a:lnSpc>
              <a:spcPts val="1600"/>
            </a:lnSpc>
            <a:defRPr sz="1000"/>
          </a:pPr>
          <a:endParaRPr lang="en-US" altLang="ja-JP" sz="1400" b="1" i="0" u="none" strike="noStrike" baseline="0">
            <a:solidFill>
              <a:srgbClr val="000000"/>
            </a:solidFill>
            <a:latin typeface="+mn-ea"/>
            <a:ea typeface="+mn-ea"/>
          </a:endParaRPr>
        </a:p>
        <a:p>
          <a:pPr algn="l" rtl="0">
            <a:lnSpc>
              <a:spcPts val="1600"/>
            </a:lnSpc>
            <a:defRPr sz="1000"/>
          </a:pPr>
          <a:endParaRPr lang="en-US" altLang="ja-JP" sz="1400" b="1" i="0" u="none" strike="noStrike" baseline="0">
            <a:solidFill>
              <a:srgbClr val="000000"/>
            </a:solidFill>
            <a:latin typeface="+mn-ea"/>
            <a:ea typeface="+mn-ea"/>
          </a:endParaRPr>
        </a:p>
        <a:p>
          <a:pPr algn="l" rtl="0">
            <a:lnSpc>
              <a:spcPts val="1600"/>
            </a:lnSpc>
            <a:defRPr sz="1000"/>
          </a:pPr>
          <a:endParaRPr lang="en-US" altLang="ja-JP" sz="1400" b="1" i="0" u="none" strike="noStrike" baseline="0">
            <a:solidFill>
              <a:srgbClr val="000000"/>
            </a:solidFill>
            <a:latin typeface="+mn-ea"/>
            <a:ea typeface="+mn-ea"/>
          </a:endParaRPr>
        </a:p>
        <a:p>
          <a:pPr algn="l" rtl="0">
            <a:lnSpc>
              <a:spcPts val="1600"/>
            </a:lnSpc>
            <a:defRPr sz="1000"/>
          </a:pPr>
          <a:endParaRPr lang="en-US" altLang="ja-JP" sz="1400" b="1" i="0" u="none" strike="noStrike" baseline="0">
            <a:solidFill>
              <a:srgbClr val="000000"/>
            </a:solidFill>
            <a:latin typeface="+mn-ea"/>
            <a:ea typeface="+mn-ea"/>
          </a:endParaRPr>
        </a:p>
        <a:p>
          <a:pPr algn="l" rtl="0">
            <a:lnSpc>
              <a:spcPts val="1600"/>
            </a:lnSpc>
            <a:defRPr sz="1000"/>
          </a:pP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a:t>
          </a:r>
          <a:r>
            <a:rPr lang="ja-JP" altLang="ja-JP" sz="1300" b="1" i="0" baseline="0">
              <a:effectLst/>
              <a:latin typeface="+mn-lt"/>
              <a:ea typeface="+mn-ea"/>
              <a:cs typeface="+mn-cs"/>
            </a:rPr>
            <a:t>例）</a:t>
          </a:r>
          <a:endParaRPr lang="en-US" altLang="ja-JP" sz="1300" b="1" i="0" u="none" strike="noStrike" baseline="0">
            <a:solidFill>
              <a:srgbClr val="000000"/>
            </a:solidFill>
            <a:latin typeface="+mn-ea"/>
            <a:ea typeface="+mn-ea"/>
          </a:endParaRPr>
        </a:p>
        <a:p>
          <a:pPr algn="l" rtl="0">
            <a:lnSpc>
              <a:spcPts val="1600"/>
            </a:lnSpc>
            <a:defRPr sz="1000"/>
          </a:pPr>
          <a:endParaRPr lang="en-US" altLang="ja-JP" sz="1400" b="1" i="0" u="none" strike="noStrike" baseline="0">
            <a:solidFill>
              <a:srgbClr val="000000"/>
            </a:solidFill>
            <a:latin typeface="+mn-ea"/>
            <a:ea typeface="+mn-ea"/>
          </a:endParaRPr>
        </a:p>
        <a:p>
          <a:pPr algn="l" rtl="0">
            <a:lnSpc>
              <a:spcPts val="1600"/>
            </a:lnSpc>
            <a:defRPr sz="1000"/>
          </a:pP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a:t>
          </a:r>
          <a:endParaRPr lang="en-US" altLang="ja-JP" sz="1400" b="1" i="0" u="none" strike="noStrike" baseline="0">
            <a:solidFill>
              <a:srgbClr val="000000"/>
            </a:solidFill>
            <a:latin typeface="+mn-ea"/>
            <a:ea typeface="+mn-ea"/>
          </a:endParaRPr>
        </a:p>
        <a:p>
          <a:pPr algn="l" rtl="0">
            <a:lnSpc>
              <a:spcPts val="1600"/>
            </a:lnSpc>
            <a:defRPr sz="1000"/>
          </a:pPr>
          <a:endParaRPr lang="en-US" altLang="ja-JP" sz="1400" b="1" i="0" u="none" strike="noStrike" baseline="0">
            <a:solidFill>
              <a:srgbClr val="000000"/>
            </a:solidFill>
            <a:latin typeface="+mn-ea"/>
            <a:ea typeface="+mn-ea"/>
          </a:endParaRPr>
        </a:p>
        <a:p>
          <a:pPr algn="l" rtl="0">
            <a:lnSpc>
              <a:spcPts val="1600"/>
            </a:lnSpc>
            <a:defRPr sz="1000"/>
          </a:pPr>
          <a:endParaRPr lang="en-US" altLang="ja-JP" sz="1400" b="1" i="0" u="none" strike="noStrike" baseline="0">
            <a:solidFill>
              <a:srgbClr val="000000"/>
            </a:solidFill>
            <a:latin typeface="+mn-ea"/>
            <a:ea typeface="+mn-ea"/>
          </a:endParaRPr>
        </a:p>
        <a:p>
          <a:pPr algn="l" rtl="0">
            <a:lnSpc>
              <a:spcPts val="1600"/>
            </a:lnSpc>
            <a:defRPr sz="1000"/>
          </a:pP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③商品に特定原材料</a:t>
          </a:r>
          <a:r>
            <a:rPr lang="en-US" altLang="ja-JP" sz="1400" b="1" i="0" u="none" strike="noStrike" baseline="0">
              <a:solidFill>
                <a:srgbClr val="000000"/>
              </a:solidFill>
              <a:latin typeface="+mn-ea"/>
              <a:ea typeface="+mn-ea"/>
            </a:rPr>
            <a:t>8</a:t>
          </a:r>
          <a:r>
            <a:rPr lang="ja-JP" altLang="en-US" sz="1400" b="1" i="0" u="none" strike="noStrike" baseline="0">
              <a:solidFill>
                <a:srgbClr val="000000"/>
              </a:solidFill>
              <a:latin typeface="+mn-ea"/>
              <a:ea typeface="+mn-ea"/>
            </a:rPr>
            <a:t>品目（小麦・そば・卵・乳・落花生・えび・かに・くるみ）が含まれる場合は、必ず記載してください。</a:t>
          </a:r>
        </a:p>
        <a:p>
          <a:pPr algn="l" rtl="0">
            <a:lnSpc>
              <a:spcPts val="1600"/>
            </a:lnSpc>
            <a:defRPr sz="1000"/>
          </a:pPr>
          <a:r>
            <a:rPr lang="ja-JP" altLang="en-US" sz="1400" b="1" i="0" u="none" strike="noStrike" baseline="0">
              <a:solidFill>
                <a:srgbClr val="000000"/>
              </a:solidFill>
              <a:latin typeface="+mn-ea"/>
              <a:ea typeface="+mn-ea"/>
            </a:rPr>
            <a:t>　④生鮮食品は「原産地」を記載。また、魚介類については、養殖のものは「養殖」、冷凍したものを解凍したものは「解凍」と</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表示してください。牡蠣については「生食用」、「加熱</a:t>
          </a:r>
          <a:r>
            <a:rPr lang="en-US" altLang="ja-JP" sz="1400" b="1" i="0" u="none" strike="noStrike" baseline="0">
              <a:solidFill>
                <a:srgbClr val="000000"/>
              </a:solidFill>
              <a:latin typeface="+mn-ea"/>
              <a:ea typeface="+mn-ea"/>
            </a:rPr>
            <a:t>(</a:t>
          </a:r>
          <a:r>
            <a:rPr lang="ja-JP" altLang="en-US" sz="1400" b="1" i="0" u="none" strike="noStrike" baseline="0">
              <a:solidFill>
                <a:srgbClr val="000000"/>
              </a:solidFill>
              <a:latin typeface="+mn-ea"/>
              <a:ea typeface="+mn-ea"/>
            </a:rPr>
            <a:t>調理</a:t>
          </a:r>
          <a:r>
            <a:rPr lang="en-US" altLang="ja-JP" sz="1400" b="1" i="0" u="none" strike="noStrike" baseline="0">
              <a:solidFill>
                <a:srgbClr val="000000"/>
              </a:solidFill>
              <a:latin typeface="+mn-ea"/>
              <a:ea typeface="+mn-ea"/>
            </a:rPr>
            <a:t>)</a:t>
          </a:r>
          <a:r>
            <a:rPr lang="ja-JP" altLang="en-US" sz="1400" b="1" i="0" u="none" strike="noStrike" baseline="0">
              <a:solidFill>
                <a:srgbClr val="000000"/>
              </a:solidFill>
              <a:latin typeface="+mn-ea"/>
              <a:ea typeface="+mn-ea"/>
            </a:rPr>
            <a:t>用」の区別を記載してください。</a:t>
          </a:r>
        </a:p>
        <a:p>
          <a:pPr algn="l" rtl="0">
            <a:lnSpc>
              <a:spcPts val="1600"/>
            </a:lnSpc>
            <a:defRPr sz="1000"/>
          </a:pPr>
          <a:r>
            <a:rPr lang="ja-JP" altLang="en-US" sz="1400" b="1" i="0" u="none" strike="noStrike" baseline="0">
              <a:solidFill>
                <a:srgbClr val="000000"/>
              </a:solidFill>
              <a:latin typeface="+mn-ea"/>
              <a:ea typeface="+mn-ea"/>
            </a:rPr>
            <a:t>　⑤加工度の低い加工食品のうち、原則、商品名に生鮮食品の名称が記載（冠表示）されている場合「原料原産地」を記載して</a:t>
          </a:r>
          <a:endParaRPr lang="en-US" altLang="ja-JP" sz="1400" b="1" i="0" u="none" strike="noStrike" baseline="0">
            <a:solidFill>
              <a:srgbClr val="000000"/>
            </a:solidFill>
            <a:latin typeface="+mn-ea"/>
            <a:ea typeface="+mn-ea"/>
          </a:endParaRPr>
        </a:p>
        <a:p>
          <a:pPr algn="l" rtl="0">
            <a:lnSpc>
              <a:spcPts val="1600"/>
            </a:lnSpc>
            <a:defRPr sz="1000"/>
          </a:pPr>
          <a:r>
            <a:rPr lang="en-US" altLang="ja-JP" sz="1400" b="1" i="0" u="none" strike="noStrike" baseline="0">
              <a:solidFill>
                <a:srgbClr val="000000"/>
              </a:solidFill>
              <a:latin typeface="+mn-ea"/>
              <a:ea typeface="+mn-ea"/>
            </a:rPr>
            <a:t>      </a:t>
          </a:r>
          <a:r>
            <a:rPr lang="ja-JP" altLang="en-US" sz="1400" b="1" i="0" u="none" strike="noStrike" baseline="0">
              <a:solidFill>
                <a:srgbClr val="000000"/>
              </a:solidFill>
              <a:latin typeface="+mn-ea"/>
              <a:ea typeface="+mn-ea"/>
            </a:rPr>
            <a:t>ください。</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a:t>
          </a:r>
          <a:r>
            <a:rPr lang="en-US" altLang="ja-JP" sz="1300" b="1" i="0" u="none" strike="noStrike" baseline="0">
              <a:solidFill>
                <a:srgbClr val="000000"/>
              </a:solidFill>
              <a:latin typeface="+mn-ea"/>
              <a:ea typeface="+mn-ea"/>
            </a:rPr>
            <a:t>※</a:t>
          </a:r>
          <a:r>
            <a:rPr lang="ja-JP" altLang="en-US" sz="1300" b="1" i="0" u="none" strike="noStrike" baseline="0">
              <a:solidFill>
                <a:srgbClr val="000000"/>
              </a:solidFill>
              <a:latin typeface="+mn-ea"/>
              <a:ea typeface="+mn-ea"/>
            </a:rPr>
            <a:t>魚介類の名称は、標準和名（</a:t>
          </a:r>
          <a:r>
            <a:rPr lang="en-US" altLang="ja-JP" sz="1300" b="1" i="0" u="none" strike="noStrike" baseline="0">
              <a:solidFill>
                <a:srgbClr val="000000"/>
              </a:solidFill>
              <a:latin typeface="+mn-ea"/>
              <a:ea typeface="+mn-ea"/>
            </a:rPr>
            <a:t>※</a:t>
          </a:r>
          <a:r>
            <a:rPr lang="ja-JP" altLang="en-US" sz="1300" b="1" i="0" u="none" strike="noStrike" baseline="0">
              <a:solidFill>
                <a:srgbClr val="000000"/>
              </a:solidFill>
              <a:latin typeface="+mn-ea"/>
              <a:ea typeface="+mn-ea"/>
            </a:rPr>
            <a:t>カタカナ表記は当社独自ルールですので、ご了承願います。）を表示します。</a:t>
          </a:r>
        </a:p>
        <a:p>
          <a:pPr algn="l" rtl="0">
            <a:lnSpc>
              <a:spcPts val="1600"/>
            </a:lnSpc>
            <a:defRPr sz="1000"/>
          </a:pPr>
          <a:r>
            <a:rPr lang="ja-JP" altLang="en-US" sz="1400" b="1" i="0" u="none" strike="noStrike" baseline="0">
              <a:solidFill>
                <a:srgbClr val="000000"/>
              </a:solidFill>
              <a:latin typeface="+mn-ea"/>
              <a:ea typeface="+mn-ea"/>
            </a:rPr>
            <a:t>　⑥限定数の設定はできませんのでご了承ください。</a:t>
          </a:r>
        </a:p>
      </xdr:txBody>
    </xdr:sp>
    <xdr:clientData/>
  </xdr:twoCellAnchor>
  <xdr:twoCellAnchor editAs="oneCell">
    <xdr:from>
      <xdr:col>238</xdr:col>
      <xdr:colOff>25493</xdr:colOff>
      <xdr:row>141</xdr:row>
      <xdr:rowOff>39080</xdr:rowOff>
    </xdr:from>
    <xdr:to>
      <xdr:col>250</xdr:col>
      <xdr:colOff>29795</xdr:colOff>
      <xdr:row>186</xdr:row>
      <xdr:rowOff>45601</xdr:rowOff>
    </xdr:to>
    <xdr:pic>
      <xdr:nvPicPr>
        <xdr:cNvPr id="103" name="図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647493" y="9945080"/>
          <a:ext cx="2828184" cy="3032109"/>
        </a:xfrm>
        <a:prstGeom prst="rect">
          <a:avLst/>
        </a:prstGeom>
      </xdr:spPr>
    </xdr:pic>
    <xdr:clientData/>
  </xdr:twoCellAnchor>
  <xdr:twoCellAnchor>
    <xdr:from>
      <xdr:col>186</xdr:col>
      <xdr:colOff>214313</xdr:colOff>
      <xdr:row>155</xdr:row>
      <xdr:rowOff>47628</xdr:rowOff>
    </xdr:from>
    <xdr:to>
      <xdr:col>212</xdr:col>
      <xdr:colOff>166008</xdr:colOff>
      <xdr:row>197</xdr:row>
      <xdr:rowOff>9526</xdr:rowOff>
    </xdr:to>
    <xdr:grpSp>
      <xdr:nvGrpSpPr>
        <xdr:cNvPr id="104" name="グループ化 103">
          <a:extLst>
            <a:ext uri="{FF2B5EF4-FFF2-40B4-BE49-F238E27FC236}">
              <a16:creationId xmlns:a16="http://schemas.microsoft.com/office/drawing/2014/main" id="{00000000-0008-0000-0000-000068000000}"/>
            </a:ext>
          </a:extLst>
        </xdr:cNvPr>
        <xdr:cNvGrpSpPr/>
      </xdr:nvGrpSpPr>
      <xdr:grpSpPr>
        <a:xfrm>
          <a:off x="14263688" y="10820403"/>
          <a:ext cx="4809445" cy="2762248"/>
          <a:chOff x="15144751" y="11517125"/>
          <a:chExt cx="4749913" cy="3008500"/>
        </a:xfrm>
      </xdr:grpSpPr>
      <xdr:sp macro="" textlink="">
        <xdr:nvSpPr>
          <xdr:cNvPr id="105" name="Line 80">
            <a:extLst>
              <a:ext uri="{FF2B5EF4-FFF2-40B4-BE49-F238E27FC236}">
                <a16:creationId xmlns:a16="http://schemas.microsoft.com/office/drawing/2014/main" id="{00000000-0008-0000-0000-000069000000}"/>
              </a:ext>
            </a:extLst>
          </xdr:cNvPr>
          <xdr:cNvSpPr>
            <a:spLocks noChangeShapeType="1"/>
          </xdr:cNvSpPr>
        </xdr:nvSpPr>
        <xdr:spPr bwMode="auto">
          <a:xfrm flipH="1" flipV="1">
            <a:off x="15156656" y="12020677"/>
            <a:ext cx="367393" cy="0"/>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a:ln>
          <a:extLst>
            <a:ext uri="{909E8E84-426E-40DD-AFC4-6F175D3DCCD1}">
              <a14:hiddenFill xmlns:a14="http://schemas.microsoft.com/office/drawing/2010/main">
                <a:noFill/>
              </a14:hiddenFill>
            </a:ext>
          </a:extLst>
        </xdr:spPr>
      </xdr:sp>
      <xdr:sp macro="" textlink="">
        <xdr:nvSpPr>
          <xdr:cNvPr id="106" name="Line 80">
            <a:extLst>
              <a:ext uri="{FF2B5EF4-FFF2-40B4-BE49-F238E27FC236}">
                <a16:creationId xmlns:a16="http://schemas.microsoft.com/office/drawing/2014/main" id="{00000000-0008-0000-0000-00006A000000}"/>
              </a:ext>
            </a:extLst>
          </xdr:cNvPr>
          <xdr:cNvSpPr>
            <a:spLocks noChangeShapeType="1"/>
          </xdr:cNvSpPr>
        </xdr:nvSpPr>
        <xdr:spPr bwMode="auto">
          <a:xfrm rot="16200000" flipH="1" flipV="1">
            <a:off x="13905887" y="13273153"/>
            <a:ext cx="2504944" cy="0"/>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a:ln>
          <a:extLst>
            <a:ext uri="{909E8E84-426E-40DD-AFC4-6F175D3DCCD1}">
              <a14:hiddenFill xmlns:a14="http://schemas.microsoft.com/office/drawing/2010/main">
                <a:noFill/>
              </a14:hiddenFill>
            </a:ext>
          </a:extLst>
        </xdr:spPr>
      </xdr:sp>
      <xdr:sp macro="" textlink="">
        <xdr:nvSpPr>
          <xdr:cNvPr id="107" name="Text Box 180">
            <a:extLst>
              <a:ext uri="{FF2B5EF4-FFF2-40B4-BE49-F238E27FC236}">
                <a16:creationId xmlns:a16="http://schemas.microsoft.com/office/drawing/2014/main" id="{00000000-0008-0000-0000-00006B000000}"/>
              </a:ext>
            </a:extLst>
          </xdr:cNvPr>
          <xdr:cNvSpPr txBox="1">
            <a:spLocks noChangeArrowheads="1"/>
          </xdr:cNvSpPr>
        </xdr:nvSpPr>
        <xdr:spPr bwMode="auto">
          <a:xfrm>
            <a:off x="15531397" y="11517125"/>
            <a:ext cx="4363267" cy="1324648"/>
          </a:xfrm>
          <a:prstGeom prst="rect">
            <a:avLst/>
          </a:prstGeom>
          <a:solidFill>
            <a:srgbClr val="FFFFFF"/>
          </a:solidFill>
          <a:ln w="9525" algn="ctr">
            <a:solidFill>
              <a:srgbClr val="0070C0"/>
            </a:solidFill>
            <a:miter lim="800000"/>
            <a:headEnd/>
            <a:tailEnd/>
          </a:ln>
          <a:effectLst/>
        </xdr:spPr>
        <xdr:txBody>
          <a:bodyPr vertOverflow="clip" wrap="square" lIns="27432" tIns="18288" rIns="0" bIns="0" anchor="ctr" upright="1"/>
          <a:lstStyle/>
          <a:p>
            <a:pPr algn="l" rtl="0">
              <a:defRPr sz="1000"/>
            </a:pPr>
            <a:r>
              <a:rPr lang="ja-JP" altLang="en-US" sz="800" b="0" i="0" u="none" strike="noStrike" baseline="0">
                <a:solidFill>
                  <a:srgbClr val="0000FF"/>
                </a:solidFill>
                <a:latin typeface="ＭＳ Ｐゴシック"/>
                <a:ea typeface="ＭＳ Ｐゴシック"/>
              </a:rPr>
              <a:t>①商品に常温のものと冷蔵のものが混在する場合の記載方法。</a:t>
            </a:r>
            <a:endParaRPr lang="en-US" altLang="ja-JP" sz="800" b="0" i="0" u="none" strike="noStrike" baseline="0">
              <a:solidFill>
                <a:srgbClr val="0000FF"/>
              </a:solidFill>
              <a:latin typeface="ＭＳ Ｐゴシック"/>
              <a:ea typeface="ＭＳ Ｐゴシック"/>
            </a:endParaRPr>
          </a:p>
          <a:p>
            <a:pPr algn="l" rtl="0">
              <a:defRPr sz="1000"/>
            </a:pPr>
            <a:r>
              <a:rPr lang="ja-JP" altLang="en-US" sz="800" b="0" i="0" u="none" strike="noStrike" baseline="0">
                <a:solidFill>
                  <a:sysClr val="windowText" lastClr="000000"/>
                </a:solidFill>
                <a:latin typeface="ＭＳ Ｐゴシック"/>
                <a:ea typeface="ＭＳ Ｐゴシック"/>
              </a:rPr>
              <a:t>常温のみの場合「ゆうパックでお届けします。」</a:t>
            </a:r>
            <a:endParaRPr lang="en-US" altLang="ja-JP" sz="800" b="0" i="0" u="none" strike="noStrike" baseline="0">
              <a:solidFill>
                <a:sysClr val="windowText" lastClr="000000"/>
              </a:solidFill>
              <a:latin typeface="ＭＳ Ｐゴシック"/>
              <a:ea typeface="ＭＳ Ｐゴシック"/>
            </a:endParaRPr>
          </a:p>
          <a:p>
            <a:pPr algn="l" rtl="0">
              <a:defRPr sz="1000"/>
            </a:pPr>
            <a:r>
              <a:rPr lang="ja-JP" altLang="en-US" sz="800" b="0" i="0" u="none" strike="noStrike" baseline="0">
                <a:solidFill>
                  <a:sysClr val="windowText" lastClr="000000"/>
                </a:solidFill>
                <a:latin typeface="ＭＳ Ｐゴシック"/>
                <a:ea typeface="ＭＳ Ｐゴシック"/>
              </a:rPr>
              <a:t>冷蔵のみの場合「チルドゆうパックでお届けします。」</a:t>
            </a:r>
            <a:r>
              <a:rPr lang="ja-JP" altLang="en-US" sz="800" b="0" i="0" u="none" strike="noStrike" baseline="0">
                <a:solidFill>
                  <a:srgbClr val="0000FF"/>
                </a:solidFill>
                <a:latin typeface="ＭＳ Ｐゴシック"/>
                <a:ea typeface="ＭＳ Ｐゴシック"/>
              </a:rPr>
              <a:t>と記載してください。</a:t>
            </a:r>
            <a:endParaRPr lang="en-US" altLang="ja-JP" sz="800" b="0" i="0" u="none" strike="noStrike" baseline="0">
              <a:solidFill>
                <a:srgbClr val="0000FF"/>
              </a:solidFill>
              <a:latin typeface="ＭＳ Ｐゴシック"/>
              <a:ea typeface="ＭＳ Ｐゴシック"/>
            </a:endParaRPr>
          </a:p>
          <a:p>
            <a:pPr algn="l" rtl="0">
              <a:defRPr sz="1000"/>
            </a:pPr>
            <a:r>
              <a:rPr lang="en-US" altLang="ja-JP" sz="800" b="0" i="0" u="none" strike="noStrike" baseline="0">
                <a:solidFill>
                  <a:srgbClr val="0000FF"/>
                </a:solidFill>
                <a:latin typeface="ＭＳ Ｐゴシック"/>
                <a:ea typeface="ＭＳ Ｐゴシック"/>
              </a:rPr>
              <a:t>※</a:t>
            </a:r>
            <a:r>
              <a:rPr lang="ja-JP" altLang="en-US" sz="800" b="0" i="0" u="none" strike="noStrike" baseline="0">
                <a:solidFill>
                  <a:srgbClr val="0000FF"/>
                </a:solidFill>
                <a:latin typeface="ＭＳ Ｐゴシック"/>
                <a:ea typeface="ＭＳ Ｐゴシック"/>
              </a:rPr>
              <a:t>チルドゆうパックで保冷剤を同梱する場合は</a:t>
            </a:r>
            <a:r>
              <a:rPr lang="ja-JP" altLang="en-US" sz="800" b="0" i="0" u="none" strike="noStrike" baseline="0">
                <a:solidFill>
                  <a:sysClr val="windowText" lastClr="000000"/>
                </a:solidFill>
                <a:latin typeface="ＭＳ Ｐゴシック"/>
                <a:ea typeface="ＭＳ Ｐゴシック"/>
              </a:rPr>
              <a:t>「チルドゆうパック（保冷剤同梱）」</a:t>
            </a:r>
            <a:r>
              <a:rPr lang="ja-JP" altLang="en-US" sz="800" b="0" i="0" u="none" strike="noStrike" baseline="0">
                <a:solidFill>
                  <a:srgbClr val="0000FF"/>
                </a:solidFill>
                <a:latin typeface="ＭＳ Ｐゴシック"/>
                <a:ea typeface="ＭＳ Ｐゴシック"/>
              </a:rPr>
              <a:t>と記載してください。</a:t>
            </a:r>
            <a:endParaRPr lang="en-US" altLang="ja-JP" sz="800" b="0" i="0" u="none" strike="noStrike" baseline="0">
              <a:solidFill>
                <a:srgbClr val="0000FF"/>
              </a:solidFill>
              <a:latin typeface="ＭＳ Ｐゴシック"/>
              <a:ea typeface="ＭＳ Ｐゴシック"/>
            </a:endParaRPr>
          </a:p>
          <a:p>
            <a:pPr algn="l" rtl="0">
              <a:defRPr sz="1000"/>
            </a:pPr>
            <a:endParaRPr lang="en-US" altLang="ja-JP" sz="800" b="0" i="0" u="none" strike="noStrike" baseline="0">
              <a:solidFill>
                <a:srgbClr val="0000FF"/>
              </a:solidFill>
              <a:latin typeface="ＭＳ Ｐゴシック"/>
              <a:ea typeface="ＭＳ Ｐゴシック"/>
            </a:endParaRPr>
          </a:p>
          <a:p>
            <a:pPr algn="l" rtl="0">
              <a:defRPr sz="1000"/>
            </a:pPr>
            <a:r>
              <a:rPr lang="ja-JP" altLang="en-US" sz="800" b="0" i="0" u="none" strike="noStrike" baseline="0">
                <a:solidFill>
                  <a:srgbClr val="0000FF"/>
                </a:solidFill>
                <a:latin typeface="ＭＳ Ｐゴシック"/>
                <a:ea typeface="ＭＳ Ｐゴシック"/>
              </a:rPr>
              <a:t>②ゆうパケットで商品を発送する場合。</a:t>
            </a:r>
            <a:endParaRPr lang="en-US" altLang="ja-JP" sz="800" b="0" i="0" u="none" strike="noStrike" baseline="0">
              <a:solidFill>
                <a:srgbClr val="0000FF"/>
              </a:solidFill>
              <a:latin typeface="ＭＳ Ｐゴシック"/>
              <a:ea typeface="ＭＳ Ｐゴシック"/>
            </a:endParaRPr>
          </a:p>
          <a:p>
            <a:pPr algn="l" rtl="0">
              <a:defRPr sz="1000"/>
            </a:pPr>
            <a:r>
              <a:rPr lang="ja-JP" altLang="en-US" sz="800" b="0" i="0" u="none" strike="noStrike" baseline="0">
                <a:solidFill>
                  <a:sysClr val="windowText" lastClr="000000"/>
                </a:solidFill>
                <a:latin typeface="ＭＳ Ｐゴシック"/>
                <a:ea typeface="ＭＳ Ｐゴシック"/>
              </a:rPr>
              <a:t>「ゆうパケットでお届けします。」</a:t>
            </a:r>
            <a:r>
              <a:rPr lang="ja-JP" altLang="en-US" sz="800" b="0" i="0" u="none" strike="noStrike" baseline="0">
                <a:solidFill>
                  <a:srgbClr val="0000FF"/>
                </a:solidFill>
                <a:latin typeface="ＭＳ Ｐゴシック"/>
                <a:ea typeface="ＭＳ Ｐゴシック"/>
              </a:rPr>
              <a:t>と記載してください。</a:t>
            </a:r>
            <a:endParaRPr lang="en-US" altLang="ja-JP" sz="800" b="0" i="0" u="none" strike="noStrike" baseline="0">
              <a:solidFill>
                <a:srgbClr val="0000FF"/>
              </a:solidFill>
              <a:latin typeface="ＭＳ Ｐゴシック"/>
              <a:ea typeface="ＭＳ Ｐゴシック"/>
            </a:endParaRPr>
          </a:p>
          <a:p>
            <a:pPr algn="l" rtl="0">
              <a:defRPr sz="1000"/>
            </a:pPr>
            <a:endParaRPr lang="en-US" altLang="ja-JP" sz="800" b="0" i="0" u="none" strike="noStrike" baseline="0">
              <a:solidFill>
                <a:srgbClr val="0000FF"/>
              </a:solidFill>
              <a:latin typeface="ＭＳ Ｐゴシック"/>
              <a:ea typeface="ＭＳ Ｐゴシック"/>
            </a:endParaRPr>
          </a:p>
        </xdr:txBody>
      </xdr:sp>
      <xdr:sp macro="" textlink="">
        <xdr:nvSpPr>
          <xdr:cNvPr id="108" name="Line 78">
            <a:extLst>
              <a:ext uri="{FF2B5EF4-FFF2-40B4-BE49-F238E27FC236}">
                <a16:creationId xmlns:a16="http://schemas.microsoft.com/office/drawing/2014/main" id="{00000000-0008-0000-0000-00006C000000}"/>
              </a:ext>
            </a:extLst>
          </xdr:cNvPr>
          <xdr:cNvSpPr>
            <a:spLocks noChangeShapeType="1"/>
          </xdr:cNvSpPr>
        </xdr:nvSpPr>
        <xdr:spPr bwMode="auto">
          <a:xfrm>
            <a:off x="15144751" y="14525625"/>
            <a:ext cx="333374" cy="0"/>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226</xdr:col>
      <xdr:colOff>38099</xdr:colOff>
      <xdr:row>186</xdr:row>
      <xdr:rowOff>11207</xdr:rowOff>
    </xdr:from>
    <xdr:to>
      <xdr:col>238</xdr:col>
      <xdr:colOff>22411</xdr:colOff>
      <xdr:row>211</xdr:row>
      <xdr:rowOff>57152</xdr:rowOff>
    </xdr:to>
    <xdr:sp macro="" textlink="">
      <xdr:nvSpPr>
        <xdr:cNvPr id="114" name="Line 82">
          <a:extLst>
            <a:ext uri="{FF2B5EF4-FFF2-40B4-BE49-F238E27FC236}">
              <a16:creationId xmlns:a16="http://schemas.microsoft.com/office/drawing/2014/main" id="{00000000-0008-0000-0000-000072000000}"/>
            </a:ext>
          </a:extLst>
        </xdr:cNvPr>
        <xdr:cNvSpPr>
          <a:spLocks noChangeShapeType="1"/>
        </xdr:cNvSpPr>
      </xdr:nvSpPr>
      <xdr:spPr bwMode="auto">
        <a:xfrm flipH="1">
          <a:off x="21508570" y="12942795"/>
          <a:ext cx="2135841" cy="1726828"/>
        </a:xfrm>
        <a:prstGeom prst="line">
          <a:avLst/>
        </a:prstGeom>
        <a:noFill/>
        <a:ln w="9525">
          <a:solidFill>
            <a:schemeClr val="accent1"/>
          </a:solidFill>
          <a:round/>
          <a:headEnd w="sm" len="sm"/>
          <a:tailEnd type="triangle" w="med" len="med"/>
        </a:ln>
        <a:extLst>
          <a:ext uri="{909E8E84-426E-40DD-AFC4-6F175D3DCCD1}">
            <a14:hiddenFill xmlns:a14="http://schemas.microsoft.com/office/drawing/2010/main">
              <a:noFill/>
            </a14:hiddenFill>
          </a:ext>
        </a:extLst>
      </xdr:spPr>
    </xdr:sp>
    <xdr:clientData/>
  </xdr:twoCellAnchor>
  <xdr:twoCellAnchor>
    <xdr:from>
      <xdr:col>184</xdr:col>
      <xdr:colOff>361948</xdr:colOff>
      <xdr:row>176</xdr:row>
      <xdr:rowOff>44823</xdr:rowOff>
    </xdr:from>
    <xdr:to>
      <xdr:col>184</xdr:col>
      <xdr:colOff>369794</xdr:colOff>
      <xdr:row>202</xdr:row>
      <xdr:rowOff>9523</xdr:rowOff>
    </xdr:to>
    <xdr:sp macro="" textlink="">
      <xdr:nvSpPr>
        <xdr:cNvPr id="115" name="Line 79">
          <a:extLst>
            <a:ext uri="{FF2B5EF4-FFF2-40B4-BE49-F238E27FC236}">
              <a16:creationId xmlns:a16="http://schemas.microsoft.com/office/drawing/2014/main" id="{00000000-0008-0000-0000-000073000000}"/>
            </a:ext>
          </a:extLst>
        </xdr:cNvPr>
        <xdr:cNvSpPr>
          <a:spLocks noChangeShapeType="1"/>
        </xdr:cNvSpPr>
      </xdr:nvSpPr>
      <xdr:spPr bwMode="auto">
        <a:xfrm flipV="1">
          <a:off x="13965889" y="12304058"/>
          <a:ext cx="7846" cy="1712818"/>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176</xdr:col>
      <xdr:colOff>23813</xdr:colOff>
      <xdr:row>191</xdr:row>
      <xdr:rowOff>6051</xdr:rowOff>
    </xdr:from>
    <xdr:to>
      <xdr:col>186</xdr:col>
      <xdr:colOff>121103</xdr:colOff>
      <xdr:row>198</xdr:row>
      <xdr:rowOff>35034</xdr:rowOff>
    </xdr:to>
    <xdr:sp macro="" textlink="">
      <xdr:nvSpPr>
        <xdr:cNvPr id="116" name="AutoShape 40">
          <a:extLst>
            <a:ext uri="{FF2B5EF4-FFF2-40B4-BE49-F238E27FC236}">
              <a16:creationId xmlns:a16="http://schemas.microsoft.com/office/drawing/2014/main" id="{00000000-0008-0000-0000-000074000000}"/>
            </a:ext>
          </a:extLst>
        </xdr:cNvPr>
        <xdr:cNvSpPr>
          <a:spLocks noChangeArrowheads="1"/>
        </xdr:cNvSpPr>
      </xdr:nvSpPr>
      <xdr:spPr bwMode="auto">
        <a:xfrm>
          <a:off x="12996863" y="13179126"/>
          <a:ext cx="1173615" cy="495708"/>
        </a:xfrm>
        <a:prstGeom prst="wedgeRectCallout">
          <a:avLst>
            <a:gd name="adj1" fmla="val 22797"/>
            <a:gd name="adj2" fmla="val -36797"/>
          </a:avLst>
        </a:prstGeom>
        <a:solidFill>
          <a:srgbClr val="FFFFFF"/>
        </a:solidFill>
        <a:ln w="12700" algn="ctr">
          <a:solidFill>
            <a:srgbClr val="000000"/>
          </a:solidFill>
          <a:miter lim="800000"/>
          <a:headEnd/>
          <a:tailEnd/>
        </a:ln>
      </xdr:spPr>
      <xdr:txBody>
        <a:bodyPr vertOverflow="clip" wrap="square" lIns="27432" tIns="18288" rIns="0" bIns="0" anchor="ctr"/>
        <a:lstStyle/>
        <a:p>
          <a:pPr algn="l" rtl="0">
            <a:defRPr sz="1000"/>
          </a:pPr>
          <a:r>
            <a:rPr lang="ja-JP" altLang="en-US" sz="900" b="0" i="0" u="none" strike="noStrike" baseline="0">
              <a:solidFill>
                <a:srgbClr val="000000"/>
              </a:solidFill>
              <a:latin typeface="ＭＳ Ｐゴシック"/>
              <a:ea typeface="ＭＳ Ｐゴシック"/>
            </a:rPr>
            <a:t>  ・□枠内の活字は</a:t>
          </a:r>
          <a:endParaRPr lang="en-US" altLang="ja-JP"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993300"/>
              </a:solidFill>
              <a:latin typeface="ＭＳ Ｐゴシック"/>
              <a:ea typeface="ＭＳ Ｐゴシック"/>
            </a:rPr>
            <a:t>１０ポイント </a:t>
          </a:r>
          <a:endParaRPr lang="en-US" altLang="ja-JP" sz="900" b="0" i="0" u="none" strike="noStrike" baseline="0">
            <a:solidFill>
              <a:srgbClr val="993300"/>
            </a:solidFill>
            <a:latin typeface="ＭＳ Ｐゴシック"/>
            <a:ea typeface="ＭＳ Ｐゴシック"/>
          </a:endParaRPr>
        </a:p>
        <a:p>
          <a:pPr algn="l" rtl="0">
            <a:defRPr sz="1000"/>
          </a:pPr>
          <a:r>
            <a:rPr lang="en-US" altLang="ja-JP" sz="900" b="0" i="0" u="none" strike="noStrike" baseline="0">
              <a:solidFill>
                <a:srgbClr val="9933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・枠は太線</a:t>
          </a:r>
        </a:p>
      </xdr:txBody>
    </xdr:sp>
    <xdr:clientData/>
  </xdr:twoCellAnchor>
  <xdr:twoCellAnchor>
    <xdr:from>
      <xdr:col>184</xdr:col>
      <xdr:colOff>357185</xdr:colOff>
      <xdr:row>202</xdr:row>
      <xdr:rowOff>11224</xdr:rowOff>
    </xdr:from>
    <xdr:to>
      <xdr:col>188</xdr:col>
      <xdr:colOff>33338</xdr:colOff>
      <xdr:row>202</xdr:row>
      <xdr:rowOff>11224</xdr:rowOff>
    </xdr:to>
    <xdr:cxnSp macro="">
      <xdr:nvCxnSpPr>
        <xdr:cNvPr id="117" name="直線矢印コネクタ 116">
          <a:extLst>
            <a:ext uri="{FF2B5EF4-FFF2-40B4-BE49-F238E27FC236}">
              <a16:creationId xmlns:a16="http://schemas.microsoft.com/office/drawing/2014/main" id="{00000000-0008-0000-0000-000075000000}"/>
            </a:ext>
          </a:extLst>
        </xdr:cNvPr>
        <xdr:cNvCxnSpPr/>
      </xdr:nvCxnSpPr>
      <xdr:spPr>
        <a:xfrm>
          <a:off x="13863635" y="13917724"/>
          <a:ext cx="733428"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184</xdr:col>
      <xdr:colOff>357187</xdr:colOff>
      <xdr:row>176</xdr:row>
      <xdr:rowOff>41646</xdr:rowOff>
    </xdr:from>
    <xdr:to>
      <xdr:col>188</xdr:col>
      <xdr:colOff>18031</xdr:colOff>
      <xdr:row>176</xdr:row>
      <xdr:rowOff>41646</xdr:rowOff>
    </xdr:to>
    <xdr:cxnSp macro="">
      <xdr:nvCxnSpPr>
        <xdr:cNvPr id="118" name="直線矢印コネクタ 117">
          <a:extLst>
            <a:ext uri="{FF2B5EF4-FFF2-40B4-BE49-F238E27FC236}">
              <a16:creationId xmlns:a16="http://schemas.microsoft.com/office/drawing/2014/main" id="{00000000-0008-0000-0000-000076000000}"/>
            </a:ext>
          </a:extLst>
        </xdr:cNvPr>
        <xdr:cNvCxnSpPr/>
      </xdr:nvCxnSpPr>
      <xdr:spPr>
        <a:xfrm>
          <a:off x="13961128" y="12300881"/>
          <a:ext cx="714197"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186</xdr:col>
      <xdr:colOff>175194</xdr:colOff>
      <xdr:row>208</xdr:row>
      <xdr:rowOff>19050</xdr:rowOff>
    </xdr:from>
    <xdr:to>
      <xdr:col>186</xdr:col>
      <xdr:colOff>323850</xdr:colOff>
      <xdr:row>229</xdr:row>
      <xdr:rowOff>46847</xdr:rowOff>
    </xdr:to>
    <xdr:sp macro="" textlink="">
      <xdr:nvSpPr>
        <xdr:cNvPr id="119" name="左中かっこ 118">
          <a:extLst>
            <a:ext uri="{FF2B5EF4-FFF2-40B4-BE49-F238E27FC236}">
              <a16:creationId xmlns:a16="http://schemas.microsoft.com/office/drawing/2014/main" id="{00000000-0008-0000-0000-000077000000}"/>
            </a:ext>
          </a:extLst>
        </xdr:cNvPr>
        <xdr:cNvSpPr/>
      </xdr:nvSpPr>
      <xdr:spPr>
        <a:xfrm>
          <a:off x="14224569" y="14325600"/>
          <a:ext cx="148656" cy="1427972"/>
        </a:xfrm>
        <a:prstGeom prst="leftBrace">
          <a:avLst/>
        </a:prstGeom>
        <a:ln>
          <a:solidFill>
            <a:sysClr val="windowText" lastClr="0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180</xdr:col>
      <xdr:colOff>23812</xdr:colOff>
      <xdr:row>215</xdr:row>
      <xdr:rowOff>13597</xdr:rowOff>
    </xdr:from>
    <xdr:to>
      <xdr:col>186</xdr:col>
      <xdr:colOff>125864</xdr:colOff>
      <xdr:row>222</xdr:row>
      <xdr:rowOff>36459</xdr:rowOff>
    </xdr:to>
    <xdr:sp macro="" textlink="">
      <xdr:nvSpPr>
        <xdr:cNvPr id="120" name="AutoShape 40">
          <a:extLst>
            <a:ext uri="{FF2B5EF4-FFF2-40B4-BE49-F238E27FC236}">
              <a16:creationId xmlns:a16="http://schemas.microsoft.com/office/drawing/2014/main" id="{00000000-0008-0000-0000-000078000000}"/>
            </a:ext>
          </a:extLst>
        </xdr:cNvPr>
        <xdr:cNvSpPr>
          <a:spLocks noChangeArrowheads="1"/>
        </xdr:cNvSpPr>
      </xdr:nvSpPr>
      <xdr:spPr bwMode="auto">
        <a:xfrm>
          <a:off x="13263562" y="14786872"/>
          <a:ext cx="911677" cy="489587"/>
        </a:xfrm>
        <a:prstGeom prst="wedgeRectCallout">
          <a:avLst>
            <a:gd name="adj1" fmla="val 22797"/>
            <a:gd name="adj2" fmla="val -36797"/>
          </a:avLst>
        </a:prstGeom>
        <a:solidFill>
          <a:srgbClr val="FFFFFF"/>
        </a:solidFill>
        <a:ln w="12700" algn="ctr">
          <a:solidFill>
            <a:srgbClr val="000000"/>
          </a:solidFill>
          <a:miter lim="800000"/>
          <a:headEnd/>
          <a:tailEnd/>
        </a:ln>
      </xdr:spPr>
      <xdr:txBody>
        <a:bodyPr vertOverflow="clip" wrap="square" lIns="27432" tIns="18288" rIns="0" bIns="0" anchor="ctr"/>
        <a:lstStyle/>
        <a:p>
          <a:pPr algn="ctr" rtl="0">
            <a:defRPr sz="1000"/>
          </a:pPr>
          <a:r>
            <a:rPr lang="ja-JP" altLang="en-US" sz="900" b="0" i="0" u="none" strike="noStrike" baseline="0">
              <a:solidFill>
                <a:srgbClr val="000000"/>
              </a:solidFill>
              <a:latin typeface="ＭＳ Ｐゴシック"/>
              <a:ea typeface="ＭＳ Ｐゴシック"/>
            </a:rPr>
            <a:t>目立つように</a:t>
          </a:r>
          <a:endParaRPr lang="en-US" altLang="ja-JP" sz="900" b="0" i="0" u="none" strike="noStrike" baseline="0">
            <a:solidFill>
              <a:srgbClr val="000000"/>
            </a:solidFill>
            <a:latin typeface="ＭＳ Ｐゴシック"/>
            <a:ea typeface="ＭＳ Ｐゴシック"/>
          </a:endParaRPr>
        </a:p>
        <a:p>
          <a:pPr algn="ctr" rtl="0">
            <a:defRPr sz="1000"/>
          </a:pPr>
          <a:r>
            <a:rPr lang="en-US" altLang="ja-JP" sz="900" b="0" i="0" u="none" strike="noStrike" baseline="0">
              <a:solidFill>
                <a:schemeClr val="accent6">
                  <a:lumMod val="50000"/>
                </a:schemeClr>
              </a:solidFill>
              <a:latin typeface="ＭＳ Ｐゴシック"/>
              <a:ea typeface="ＭＳ Ｐゴシック"/>
            </a:rPr>
            <a:t>8</a:t>
          </a:r>
          <a:r>
            <a:rPr lang="ja-JP" altLang="en-US" sz="900" b="0" i="0" u="none" strike="noStrike" baseline="0">
              <a:solidFill>
                <a:schemeClr val="accent6">
                  <a:lumMod val="50000"/>
                </a:schemeClr>
              </a:solidFill>
              <a:latin typeface="ＭＳ Ｐゴシック"/>
              <a:ea typeface="ＭＳ Ｐゴシック"/>
            </a:rPr>
            <a:t>ポイント太字</a:t>
          </a:r>
          <a:endParaRPr lang="en-US" altLang="ja-JP" sz="900" b="0" i="0" u="none" strike="noStrike" baseline="0">
            <a:solidFill>
              <a:schemeClr val="accent6">
                <a:lumMod val="50000"/>
              </a:schemeClr>
            </a:solidFill>
            <a:latin typeface="ＭＳ Ｐゴシック"/>
            <a:ea typeface="ＭＳ Ｐゴシック"/>
          </a:endParaRPr>
        </a:p>
      </xdr:txBody>
    </xdr:sp>
    <xdr:clientData/>
  </xdr:twoCellAnchor>
  <xdr:twoCellAnchor>
    <xdr:from>
      <xdr:col>214</xdr:col>
      <xdr:colOff>75080</xdr:colOff>
      <xdr:row>198</xdr:row>
      <xdr:rowOff>37102</xdr:rowOff>
    </xdr:from>
    <xdr:to>
      <xdr:col>229</xdr:col>
      <xdr:colOff>51242</xdr:colOff>
      <xdr:row>205</xdr:row>
      <xdr:rowOff>4445</xdr:rowOff>
    </xdr:to>
    <xdr:sp macro="" textlink="">
      <xdr:nvSpPr>
        <xdr:cNvPr id="121" name="Text Box 180">
          <a:extLst>
            <a:ext uri="{FF2B5EF4-FFF2-40B4-BE49-F238E27FC236}">
              <a16:creationId xmlns:a16="http://schemas.microsoft.com/office/drawing/2014/main" id="{00000000-0008-0000-0000-000079000000}"/>
            </a:ext>
          </a:extLst>
        </xdr:cNvPr>
        <xdr:cNvSpPr txBox="1">
          <a:spLocks noChangeArrowheads="1"/>
        </xdr:cNvSpPr>
      </xdr:nvSpPr>
      <xdr:spPr bwMode="auto">
        <a:xfrm>
          <a:off x="19394021" y="13775514"/>
          <a:ext cx="2665574" cy="437990"/>
        </a:xfrm>
        <a:prstGeom prst="rect">
          <a:avLst/>
        </a:prstGeom>
        <a:solidFill>
          <a:srgbClr val="FFFFFF"/>
        </a:solidFill>
        <a:ln w="9525" algn="ctr">
          <a:solidFill>
            <a:schemeClr val="accent1"/>
          </a:solidFill>
          <a:miter lim="800000"/>
          <a:headEnd/>
          <a:tailEnd/>
        </a:ln>
      </xdr:spPr>
      <xdr:txBody>
        <a:bodyPr vertOverflow="clip" wrap="square" lIns="27432" tIns="18288" rIns="0" bIns="0" anchor="ctr"/>
        <a:lstStyle/>
        <a:p>
          <a:pPr algn="l" rtl="0">
            <a:defRPr sz="1000"/>
          </a:pPr>
          <a:r>
            <a:rPr lang="ja-JP" altLang="en-US" sz="800" b="0" i="0" u="none" strike="noStrike" baseline="0">
              <a:solidFill>
                <a:srgbClr val="0000FF"/>
              </a:solidFill>
              <a:latin typeface="ＭＳ Ｐゴシック"/>
              <a:ea typeface="ＭＳ Ｐゴシック"/>
            </a:rPr>
            <a:t>原則、チラシ展開期間終了日より</a:t>
          </a:r>
          <a:r>
            <a:rPr lang="en-US" altLang="ja-JP" sz="800" b="0" i="0" u="none" strike="noStrike" baseline="0">
              <a:solidFill>
                <a:srgbClr val="0000FF"/>
              </a:solidFill>
              <a:latin typeface="ＭＳ Ｐゴシック"/>
              <a:ea typeface="ＭＳ Ｐゴシック"/>
            </a:rPr>
            <a:t>18</a:t>
          </a:r>
          <a:r>
            <a:rPr lang="ja-JP" altLang="en-US" sz="800" b="0" i="0" u="none" strike="noStrike" baseline="0">
              <a:solidFill>
                <a:srgbClr val="0000FF"/>
              </a:solidFill>
              <a:latin typeface="ＭＳ Ｐゴシック"/>
              <a:ea typeface="ＭＳ Ｐゴシック"/>
            </a:rPr>
            <a:t>日後にしてください。</a:t>
          </a:r>
          <a:endParaRPr lang="en-US" altLang="ja-JP" sz="800" b="0" i="0" u="none" strike="noStrike" baseline="0">
            <a:solidFill>
              <a:srgbClr val="0000FF"/>
            </a:solidFill>
            <a:latin typeface="ＭＳ Ｐゴシック"/>
            <a:ea typeface="ＭＳ Ｐゴシック"/>
          </a:endParaRPr>
        </a:p>
        <a:p>
          <a:pPr algn="l" rtl="0">
            <a:defRPr sz="1000"/>
          </a:pPr>
          <a:r>
            <a:rPr lang="ja-JP" altLang="en-US" sz="800" b="0" i="0" u="none" strike="noStrike" baseline="0">
              <a:solidFill>
                <a:srgbClr val="000000"/>
              </a:solidFill>
              <a:latin typeface="ＭＳ Ｐゴシック"/>
              <a:ea typeface="ＭＳ Ｐゴシック"/>
            </a:rPr>
            <a:t>生鮮品に限り</a:t>
          </a:r>
          <a:r>
            <a:rPr lang="en-US" altLang="ja-JP" sz="800" b="0" i="0" u="none" strike="noStrike" baseline="0">
              <a:solidFill>
                <a:srgbClr val="000000"/>
              </a:solidFill>
              <a:latin typeface="ＭＳ Ｐゴシック"/>
              <a:ea typeface="ＭＳ Ｐゴシック"/>
            </a:rPr>
            <a:t>7</a:t>
          </a:r>
          <a:r>
            <a:rPr lang="ja-JP" altLang="en-US" sz="800" b="0" i="0" u="none" strike="noStrike" baseline="0">
              <a:solidFill>
                <a:srgbClr val="000000"/>
              </a:solidFill>
              <a:latin typeface="ＭＳ Ｐゴシック"/>
              <a:ea typeface="ＭＳ Ｐゴシック"/>
            </a:rPr>
            <a:t>日後～</a:t>
          </a:r>
          <a:r>
            <a:rPr lang="en-US" altLang="ja-JP" sz="800" b="0" i="0" u="none" strike="noStrike" baseline="0">
              <a:solidFill>
                <a:srgbClr val="000000"/>
              </a:solidFill>
              <a:latin typeface="ＭＳ Ｐゴシック"/>
              <a:ea typeface="ＭＳ Ｐゴシック"/>
            </a:rPr>
            <a:t>18</a:t>
          </a:r>
          <a:r>
            <a:rPr lang="ja-JP" altLang="en-US" sz="800" b="0" i="0" u="none" strike="noStrike" baseline="0">
              <a:solidFill>
                <a:srgbClr val="000000"/>
              </a:solidFill>
              <a:latin typeface="ＭＳ Ｐゴシック"/>
              <a:ea typeface="ＭＳ Ｐゴシック"/>
            </a:rPr>
            <a:t>日後の間で設定してください。</a:t>
          </a:r>
        </a:p>
      </xdr:txBody>
    </xdr:sp>
    <xdr:clientData/>
  </xdr:twoCellAnchor>
  <xdr:twoCellAnchor>
    <xdr:from>
      <xdr:col>215</xdr:col>
      <xdr:colOff>89647</xdr:colOff>
      <xdr:row>193</xdr:row>
      <xdr:rowOff>33618</xdr:rowOff>
    </xdr:from>
    <xdr:to>
      <xdr:col>220</xdr:col>
      <xdr:colOff>112059</xdr:colOff>
      <xdr:row>198</xdr:row>
      <xdr:rowOff>33615</xdr:rowOff>
    </xdr:to>
    <xdr:sp macro="" textlink="">
      <xdr:nvSpPr>
        <xdr:cNvPr id="122" name="Line 82">
          <a:extLst>
            <a:ext uri="{FF2B5EF4-FFF2-40B4-BE49-F238E27FC236}">
              <a16:creationId xmlns:a16="http://schemas.microsoft.com/office/drawing/2014/main" id="{00000000-0008-0000-0000-00007A000000}"/>
            </a:ext>
          </a:extLst>
        </xdr:cNvPr>
        <xdr:cNvSpPr>
          <a:spLocks noChangeShapeType="1"/>
        </xdr:cNvSpPr>
      </xdr:nvSpPr>
      <xdr:spPr bwMode="auto">
        <a:xfrm flipH="1" flipV="1">
          <a:off x="19587882" y="13435853"/>
          <a:ext cx="918883" cy="336174"/>
        </a:xfrm>
        <a:prstGeom prst="line">
          <a:avLst/>
        </a:prstGeom>
        <a:noFill/>
        <a:ln w="9525">
          <a:solidFill>
            <a:schemeClr val="accent1"/>
          </a:solidFill>
          <a:round/>
          <a:headEnd w="sm" len="sm"/>
          <a:tailEnd type="triangle" w="med" len="med"/>
        </a:ln>
        <a:extLst>
          <a:ext uri="{909E8E84-426E-40DD-AFC4-6F175D3DCCD1}">
            <a14:hiddenFill xmlns:a14="http://schemas.microsoft.com/office/drawing/2010/main">
              <a:noFill/>
            </a14:hiddenFill>
          </a:ext>
        </a:extLst>
      </xdr:spPr>
    </xdr:sp>
    <xdr:clientData/>
  </xdr:twoCellAnchor>
  <xdr:twoCellAnchor>
    <xdr:from>
      <xdr:col>250</xdr:col>
      <xdr:colOff>71437</xdr:colOff>
      <xdr:row>193</xdr:row>
      <xdr:rowOff>11906</xdr:rowOff>
    </xdr:from>
    <xdr:to>
      <xdr:col>250</xdr:col>
      <xdr:colOff>445014</xdr:colOff>
      <xdr:row>258</xdr:row>
      <xdr:rowOff>42522</xdr:rowOff>
    </xdr:to>
    <xdr:sp macro="" textlink="">
      <xdr:nvSpPr>
        <xdr:cNvPr id="123" name="右大かっこ 122">
          <a:extLst>
            <a:ext uri="{FF2B5EF4-FFF2-40B4-BE49-F238E27FC236}">
              <a16:creationId xmlns:a16="http://schemas.microsoft.com/office/drawing/2014/main" id="{00000000-0008-0000-0000-00007B000000}"/>
            </a:ext>
          </a:extLst>
        </xdr:cNvPr>
        <xdr:cNvSpPr/>
      </xdr:nvSpPr>
      <xdr:spPr>
        <a:xfrm>
          <a:off x="26531887" y="13318331"/>
          <a:ext cx="373577" cy="4364491"/>
        </a:xfrm>
        <a:prstGeom prst="rightBracket">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250</xdr:col>
      <xdr:colOff>181532</xdr:colOff>
      <xdr:row>223</xdr:row>
      <xdr:rowOff>14689</xdr:rowOff>
    </xdr:from>
    <xdr:to>
      <xdr:col>251</xdr:col>
      <xdr:colOff>402646</xdr:colOff>
      <xdr:row>230</xdr:row>
      <xdr:rowOff>37672</xdr:rowOff>
    </xdr:to>
    <xdr:sp macro="" textlink="">
      <xdr:nvSpPr>
        <xdr:cNvPr id="124" name="AutoShape 40">
          <a:extLst>
            <a:ext uri="{FF2B5EF4-FFF2-40B4-BE49-F238E27FC236}">
              <a16:creationId xmlns:a16="http://schemas.microsoft.com/office/drawing/2014/main" id="{00000000-0008-0000-0000-00007C000000}"/>
            </a:ext>
          </a:extLst>
        </xdr:cNvPr>
        <xdr:cNvSpPr>
          <a:spLocks noChangeArrowheads="1"/>
        </xdr:cNvSpPr>
      </xdr:nvSpPr>
      <xdr:spPr bwMode="auto">
        <a:xfrm>
          <a:off x="26641982" y="15321364"/>
          <a:ext cx="906914" cy="489708"/>
        </a:xfrm>
        <a:prstGeom prst="wedgeRectCallout">
          <a:avLst>
            <a:gd name="adj1" fmla="val 22797"/>
            <a:gd name="adj2" fmla="val -36797"/>
          </a:avLst>
        </a:prstGeom>
        <a:solidFill>
          <a:srgbClr val="FFFFFF"/>
        </a:solidFill>
        <a:ln w="12700" algn="ctr">
          <a:solidFill>
            <a:srgbClr val="000000"/>
          </a:solidFill>
          <a:miter lim="800000"/>
          <a:headEnd/>
          <a:tailEnd/>
        </a:ln>
      </xdr:spPr>
      <xdr:txBody>
        <a:bodyPr vertOverflow="clip" wrap="square" lIns="27432" tIns="18288" rIns="0" bIns="0" anchor="ctr"/>
        <a:lstStyle/>
        <a:p>
          <a:pPr algn="ctr" rtl="0">
            <a:defRPr sz="1000"/>
          </a:pPr>
          <a:r>
            <a:rPr lang="ja-JP" altLang="en-US" sz="900" b="0" i="0" u="none" strike="noStrike" baseline="0">
              <a:solidFill>
                <a:srgbClr val="000000"/>
              </a:solidFill>
              <a:latin typeface="ＭＳ Ｐゴシック"/>
              <a:ea typeface="ＭＳ Ｐゴシック"/>
            </a:rPr>
            <a:t>指定以外は</a:t>
          </a:r>
          <a:endParaRPr lang="en-US" altLang="ja-JP" sz="900" b="0" i="0" u="none" strike="noStrike" baseline="0">
            <a:solidFill>
              <a:srgbClr val="000000"/>
            </a:solidFill>
            <a:latin typeface="ＭＳ Ｐゴシック"/>
            <a:ea typeface="ＭＳ Ｐゴシック"/>
          </a:endParaRPr>
        </a:p>
        <a:p>
          <a:pPr algn="ctr" rtl="0">
            <a:defRPr sz="1000"/>
          </a:pPr>
          <a:r>
            <a:rPr lang="ja-JP" altLang="en-US" sz="900" b="0" i="0" u="none" strike="noStrike" baseline="0">
              <a:solidFill>
                <a:schemeClr val="accent6">
                  <a:lumMod val="50000"/>
                </a:schemeClr>
              </a:solidFill>
              <a:latin typeface="ＭＳ Ｐゴシック"/>
              <a:ea typeface="ＭＳ Ｐゴシック"/>
            </a:rPr>
            <a:t>６ポイント</a:t>
          </a:r>
          <a:endParaRPr lang="en-US" altLang="ja-JP" sz="900" b="0" i="0" u="none" strike="noStrike" baseline="0">
            <a:solidFill>
              <a:schemeClr val="accent6">
                <a:lumMod val="50000"/>
              </a:schemeClr>
            </a:solidFill>
            <a:latin typeface="ＭＳ Ｐゴシック"/>
            <a:ea typeface="ＭＳ Ｐゴシック"/>
          </a:endParaRPr>
        </a:p>
      </xdr:txBody>
    </xdr:sp>
    <xdr:clientData/>
  </xdr:twoCellAnchor>
  <xdr:twoCellAnchor>
    <xdr:from>
      <xdr:col>231</xdr:col>
      <xdr:colOff>11905</xdr:colOff>
      <xdr:row>251</xdr:row>
      <xdr:rowOff>35718</xdr:rowOff>
    </xdr:from>
    <xdr:to>
      <xdr:col>232</xdr:col>
      <xdr:colOff>154781</xdr:colOff>
      <xdr:row>258</xdr:row>
      <xdr:rowOff>0</xdr:rowOff>
    </xdr:to>
    <xdr:sp macro="" textlink="">
      <xdr:nvSpPr>
        <xdr:cNvPr id="125" name="Line 78">
          <a:extLst>
            <a:ext uri="{FF2B5EF4-FFF2-40B4-BE49-F238E27FC236}">
              <a16:creationId xmlns:a16="http://schemas.microsoft.com/office/drawing/2014/main" id="{00000000-0008-0000-0000-00007D000000}"/>
            </a:ext>
          </a:extLst>
        </xdr:cNvPr>
        <xdr:cNvSpPr>
          <a:spLocks noChangeShapeType="1"/>
        </xdr:cNvSpPr>
      </xdr:nvSpPr>
      <xdr:spPr bwMode="auto">
        <a:xfrm flipV="1">
          <a:off x="23133843" y="18359437"/>
          <a:ext cx="321469" cy="464344"/>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59531</xdr:colOff>
      <xdr:row>92</xdr:row>
      <xdr:rowOff>59531</xdr:rowOff>
    </xdr:from>
    <xdr:to>
      <xdr:col>176</xdr:col>
      <xdr:colOff>11906</xdr:colOff>
      <xdr:row>159</xdr:row>
      <xdr:rowOff>0</xdr:rowOff>
    </xdr:to>
    <xdr:sp macro="" textlink="">
      <xdr:nvSpPr>
        <xdr:cNvPr id="126" name="AutoShape 56">
          <a:extLst>
            <a:ext uri="{FF2B5EF4-FFF2-40B4-BE49-F238E27FC236}">
              <a16:creationId xmlns:a16="http://schemas.microsoft.com/office/drawing/2014/main" id="{00000000-0008-0000-0000-00007E000000}"/>
            </a:ext>
          </a:extLst>
        </xdr:cNvPr>
        <xdr:cNvSpPr>
          <a:spLocks noChangeArrowheads="1"/>
        </xdr:cNvSpPr>
      </xdr:nvSpPr>
      <xdr:spPr bwMode="auto">
        <a:xfrm>
          <a:off x="2031206" y="6631781"/>
          <a:ext cx="10953750" cy="4407694"/>
        </a:xfrm>
        <a:prstGeom prst="rect">
          <a:avLst/>
        </a:prstGeom>
        <a:solidFill>
          <a:schemeClr val="bg1"/>
        </a:solidFill>
        <a:ln w="38100" algn="ctr">
          <a:solidFill>
            <a:srgbClr val="0000FF"/>
          </a:solidFill>
          <a:miter lim="800000"/>
          <a:headEnd/>
          <a:tailEnd/>
        </a:ln>
        <a:effectLst>
          <a:outerShdw dist="20000" dir="5400000" rotWithShape="0">
            <a:srgbClr val="000000">
              <a:alpha val="37999"/>
            </a:srgbClr>
          </a:outerShdw>
        </a:effectLst>
      </xdr:spPr>
      <xdr:txBody>
        <a:bodyPr vertOverflow="clip" wrap="square" lIns="27432" tIns="18288" rIns="0" bIns="0" anchor="ctr"/>
        <a:lstStyle/>
        <a:p>
          <a:pPr algn="ctr" rtl="0">
            <a:lnSpc>
              <a:spcPts val="2400"/>
            </a:lnSpc>
            <a:defRPr sz="1000"/>
          </a:pPr>
          <a:r>
            <a:rPr lang="ja-JP" altLang="en-US" sz="1800" b="1" i="0" u="none" strike="noStrike" baseline="0">
              <a:solidFill>
                <a:srgbClr val="FF0000"/>
              </a:solidFill>
              <a:latin typeface="+mn-ea"/>
              <a:ea typeface="+mn-ea"/>
            </a:rPr>
            <a:t>具体的作成要領</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①印刷用紙は</a:t>
          </a:r>
          <a:r>
            <a:rPr lang="en-US" altLang="ja-JP" sz="1400" b="1" i="0" u="none" strike="noStrike" baseline="0">
              <a:solidFill>
                <a:srgbClr val="000000"/>
              </a:solidFill>
              <a:latin typeface="+mn-ea"/>
              <a:ea typeface="+mn-ea"/>
            </a:rPr>
            <a:t>A4</a:t>
          </a:r>
          <a:r>
            <a:rPr lang="ja-JP" altLang="en-US" sz="1400" b="1" i="0" u="none" strike="noStrike" baseline="0">
              <a:solidFill>
                <a:srgbClr val="000000"/>
              </a:solidFill>
              <a:latin typeface="+mn-ea"/>
              <a:ea typeface="+mn-ea"/>
            </a:rPr>
            <a:t>、上質四六判</a:t>
          </a:r>
          <a:r>
            <a:rPr lang="en-US" altLang="ja-JP" sz="1400" b="1" i="0" u="none" strike="noStrike" baseline="0">
              <a:solidFill>
                <a:srgbClr val="000000"/>
              </a:solidFill>
              <a:latin typeface="+mn-ea"/>
              <a:ea typeface="+mn-ea"/>
            </a:rPr>
            <a:t>70</a:t>
          </a:r>
          <a:r>
            <a:rPr lang="ja-JP" altLang="en-US" sz="1400" b="1" i="0" u="none" strike="noStrike" baseline="0">
              <a:solidFill>
                <a:srgbClr val="000000"/>
              </a:solidFill>
              <a:latin typeface="+mn-ea"/>
              <a:ea typeface="+mn-ea"/>
            </a:rPr>
            <a:t>ｋｇとします。</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②掲載商品については、下記のように「申込商品名」「商品番号」「商品内容」「代金（送料・消費税込）」の順に記載してください。</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③商品情報宣伝部分には製法・使用方法・特色などの説明を記載します。</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④お申込み期間は</a:t>
          </a:r>
          <a:r>
            <a:rPr lang="en-US" altLang="ja-JP" sz="1400" b="1" i="0" u="none" strike="noStrike" baseline="0">
              <a:solidFill>
                <a:srgbClr val="000000"/>
              </a:solidFill>
              <a:latin typeface="+mn-ea"/>
              <a:ea typeface="+mn-ea"/>
            </a:rPr>
            <a:t>1</a:t>
          </a:r>
          <a:r>
            <a:rPr lang="ja-JP" altLang="en-US" sz="1400" b="1" i="0" u="none" strike="noStrike" baseline="0">
              <a:solidFill>
                <a:srgbClr val="000000"/>
              </a:solidFill>
              <a:latin typeface="+mn-ea"/>
              <a:ea typeface="+mn-ea"/>
            </a:rPr>
            <a:t>か月以上</a:t>
          </a:r>
          <a:r>
            <a:rPr lang="en-US" altLang="ja-JP" sz="1400" b="1" i="0" u="none" strike="noStrike" baseline="0">
              <a:solidFill>
                <a:srgbClr val="000000"/>
              </a:solidFill>
              <a:latin typeface="+mn-ea"/>
              <a:ea typeface="+mn-ea"/>
            </a:rPr>
            <a:t>1</a:t>
          </a:r>
          <a:r>
            <a:rPr lang="ja-JP" altLang="en-US" sz="1400" b="1" i="0" u="none" strike="noStrike" baseline="0">
              <a:solidFill>
                <a:srgbClr val="000000"/>
              </a:solidFill>
              <a:latin typeface="+mn-ea"/>
              <a:ea typeface="+mn-ea"/>
            </a:rPr>
            <a:t>年以内です（月計算は、開始月を含みます。）。</a:t>
          </a:r>
          <a:r>
            <a:rPr lang="en-US" altLang="ja-JP" sz="1400" b="1" i="0" u="none" strike="noStrike" baseline="0">
              <a:solidFill>
                <a:srgbClr val="000000"/>
              </a:solidFill>
              <a:latin typeface="+mn-ea"/>
              <a:ea typeface="+mn-ea"/>
            </a:rPr>
            <a:t>※</a:t>
          </a:r>
          <a:r>
            <a:rPr lang="ja-JP" altLang="en-US" sz="1400" b="1" i="0" u="none" strike="noStrike" baseline="0">
              <a:solidFill>
                <a:srgbClr val="000000"/>
              </a:solidFill>
              <a:latin typeface="+mn-ea"/>
              <a:ea typeface="+mn-ea"/>
            </a:rPr>
            <a:t>原則、年度をまたいでの設定はできません。</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⑤お申込み期間は具体的な日付で表示してください（土日及び祝日は設定できません。）。上旬・中旬・下旬の表示はできません。</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⑥生鮮品などの季節商品に限り発送開始日を表記できます。ただし発送開始日はお申込み開始日から</a:t>
          </a:r>
          <a:r>
            <a:rPr lang="en-US" altLang="ja-JP" sz="1400" b="1" i="0" u="none" strike="noStrike" baseline="0">
              <a:solidFill>
                <a:srgbClr val="000000"/>
              </a:solidFill>
              <a:latin typeface="+mn-ea"/>
              <a:ea typeface="+mn-ea"/>
            </a:rPr>
            <a:t>45</a:t>
          </a:r>
          <a:r>
            <a:rPr lang="ja-JP" altLang="en-US" sz="1400" b="1" i="0" u="none" strike="noStrike" baseline="0">
              <a:solidFill>
                <a:srgbClr val="000000"/>
              </a:solidFill>
              <a:latin typeface="+mn-ea"/>
              <a:ea typeface="+mn-ea"/>
            </a:rPr>
            <a:t>日以内に設定してください。</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⑦掲載商品の最低価格は</a:t>
          </a:r>
          <a:r>
            <a:rPr lang="en-US" altLang="ja-JP" sz="1400" b="1" i="0" u="none" strike="noStrike" baseline="0">
              <a:solidFill>
                <a:srgbClr val="000000"/>
              </a:solidFill>
              <a:latin typeface="+mn-ea"/>
              <a:ea typeface="+mn-ea"/>
            </a:rPr>
            <a:t>1,500</a:t>
          </a:r>
          <a:r>
            <a:rPr lang="ja-JP" altLang="en-US" sz="1400" b="1" i="0" u="none" strike="noStrike" baseline="0">
              <a:solidFill>
                <a:srgbClr val="000000"/>
              </a:solidFill>
              <a:latin typeface="+mn-ea"/>
              <a:ea typeface="+mn-ea"/>
            </a:rPr>
            <a:t>円とし、</a:t>
          </a:r>
          <a:r>
            <a:rPr lang="en-US" altLang="ja-JP" sz="1400" b="1" i="0" u="none" strike="noStrike" baseline="0">
              <a:solidFill>
                <a:srgbClr val="000000"/>
              </a:solidFill>
              <a:latin typeface="+mn-ea"/>
              <a:ea typeface="+mn-ea"/>
            </a:rPr>
            <a:t>10</a:t>
          </a:r>
          <a:r>
            <a:rPr lang="ja-JP" altLang="en-US" sz="1400" b="1" i="0" u="none" strike="noStrike" baseline="0">
              <a:solidFill>
                <a:srgbClr val="000000"/>
              </a:solidFill>
              <a:latin typeface="+mn-ea"/>
              <a:ea typeface="+mn-ea"/>
            </a:rPr>
            <a:t>円未満の端数設定はできません。</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⑧商品写真を掲載する場合には、「</a:t>
          </a:r>
          <a:r>
            <a:rPr lang="en-US" altLang="ja-JP" sz="1400" b="1" i="0" u="none" strike="noStrike" baseline="0">
              <a:solidFill>
                <a:srgbClr val="000000"/>
              </a:solidFill>
              <a:latin typeface="+mn-ea"/>
              <a:ea typeface="+mn-ea"/>
            </a:rPr>
            <a:t>※</a:t>
          </a:r>
          <a:r>
            <a:rPr lang="ja-JP" altLang="en-US" sz="1400" b="1" i="0" u="none" strike="noStrike" baseline="0">
              <a:solidFill>
                <a:srgbClr val="000000"/>
              </a:solidFill>
              <a:latin typeface="+mn-ea"/>
              <a:ea typeface="+mn-ea"/>
            </a:rPr>
            <a:t>写真はイメージです。」と表示します。</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⑨</a:t>
          </a:r>
          <a:r>
            <a:rPr lang="en-US" altLang="ja-JP" sz="1400" b="1" i="0" u="none" strike="noStrike" baseline="0">
              <a:solidFill>
                <a:srgbClr val="000000"/>
              </a:solidFill>
              <a:latin typeface="+mn-ea"/>
              <a:ea typeface="+mn-ea"/>
            </a:rPr>
            <a:t>1</a:t>
          </a:r>
          <a:r>
            <a:rPr lang="ja-JP" altLang="en-US" sz="1400" b="1" i="0" u="none" strike="noStrike" baseline="0">
              <a:solidFill>
                <a:srgbClr val="000000"/>
              </a:solidFill>
              <a:latin typeface="+mn-ea"/>
              <a:ea typeface="+mn-ea"/>
            </a:rPr>
            <a:t>チラシ</a:t>
          </a:r>
          <a:r>
            <a:rPr lang="en-US" altLang="ja-JP" sz="1400" b="1" i="0" u="none" strike="noStrike" baseline="0">
              <a:solidFill>
                <a:srgbClr val="000000"/>
              </a:solidFill>
              <a:latin typeface="+mn-ea"/>
              <a:ea typeface="+mn-ea"/>
            </a:rPr>
            <a:t>5</a:t>
          </a:r>
          <a:r>
            <a:rPr lang="ja-JP" altLang="en-US" sz="1400" b="1" i="0" u="none" strike="noStrike" baseline="0">
              <a:solidFill>
                <a:srgbClr val="000000"/>
              </a:solidFill>
              <a:latin typeface="+mn-ea"/>
              <a:ea typeface="+mn-ea"/>
            </a:rPr>
            <a:t>商品までといたします。</a:t>
          </a:r>
          <a:r>
            <a:rPr lang="en-US" altLang="ja-JP" sz="1400" b="1" i="0" u="none" strike="noStrike" baseline="0">
              <a:solidFill>
                <a:srgbClr val="000000"/>
              </a:solidFill>
              <a:latin typeface="+mn-ea"/>
              <a:ea typeface="+mn-ea"/>
            </a:rPr>
            <a:t>※</a:t>
          </a:r>
          <a:r>
            <a:rPr lang="ja-JP" altLang="en-US" sz="1400" b="1" i="0" u="none" strike="noStrike" baseline="0">
              <a:solidFill>
                <a:srgbClr val="000000"/>
              </a:solidFill>
              <a:latin typeface="+mn-ea"/>
              <a:ea typeface="+mn-ea"/>
            </a:rPr>
            <a:t>ただし、同一テーマの商品は最大で</a:t>
          </a:r>
          <a:r>
            <a:rPr lang="en-US" altLang="ja-JP" sz="1400" b="1" i="0" u="none" strike="noStrike" baseline="0">
              <a:solidFill>
                <a:srgbClr val="000000"/>
              </a:solidFill>
              <a:latin typeface="+mn-ea"/>
              <a:ea typeface="+mn-ea"/>
            </a:rPr>
            <a:t>9</a:t>
          </a:r>
          <a:r>
            <a:rPr lang="ja-JP" altLang="en-US" sz="1400" b="1" i="0" u="none" strike="noStrike" baseline="0">
              <a:solidFill>
                <a:srgbClr val="000000"/>
              </a:solidFill>
              <a:latin typeface="+mn-ea"/>
              <a:ea typeface="+mn-ea"/>
            </a:rPr>
            <a:t>商品まで可能な場合があります。</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⑩同一の商品内容で、媒体によって商品代金が違う場合（一物二価）、受付できませんのでご容赦ください。</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a:t>
          </a:r>
          <a:r>
            <a:rPr lang="en-US" altLang="ja-JP" sz="1400" b="1" i="0" u="none" strike="noStrike" baseline="0">
              <a:solidFill>
                <a:srgbClr val="000000"/>
              </a:solidFill>
              <a:latin typeface="+mn-ea"/>
              <a:ea typeface="+mn-ea"/>
            </a:rPr>
            <a:t>※</a:t>
          </a:r>
          <a:r>
            <a:rPr lang="ja-JP" altLang="en-US" sz="1400" b="1" i="0" u="none" strike="noStrike" baseline="0">
              <a:solidFill>
                <a:srgbClr val="000000"/>
              </a:solidFill>
              <a:latin typeface="+mn-ea"/>
              <a:ea typeface="+mn-ea"/>
            </a:rPr>
            <a:t>複数倍する等で、商品代金が容易に比較できるケースも含む。</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不可例（</a:t>
          </a:r>
          <a:r>
            <a:rPr lang="en-US" altLang="ja-JP" sz="1400" b="1" i="0" u="none" strike="noStrike" baseline="0">
              <a:solidFill>
                <a:srgbClr val="000000"/>
              </a:solidFill>
              <a:latin typeface="+mn-ea"/>
              <a:ea typeface="+mn-ea"/>
            </a:rPr>
            <a:t>1</a:t>
          </a:r>
          <a:r>
            <a:rPr lang="ja-JP" altLang="en-US" sz="1400" b="1" i="0" u="none" strike="noStrike" baseline="0">
              <a:solidFill>
                <a:srgbClr val="000000"/>
              </a:solidFill>
              <a:latin typeface="+mn-ea"/>
              <a:ea typeface="+mn-ea"/>
            </a:rPr>
            <a:t>）　展開時期が重複するのに、カタログとチラシで商品代金が違う。</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不可例（</a:t>
          </a:r>
          <a:r>
            <a:rPr lang="en-US" altLang="ja-JP" sz="1400" b="1" i="0" u="none" strike="noStrike" baseline="0">
              <a:solidFill>
                <a:srgbClr val="000000"/>
              </a:solidFill>
              <a:latin typeface="+mn-ea"/>
              <a:ea typeface="+mn-ea"/>
            </a:rPr>
            <a:t>2</a:t>
          </a:r>
          <a:r>
            <a:rPr lang="ja-JP" altLang="en-US" sz="1400" b="1" i="0" u="none" strike="noStrike" baseline="0">
              <a:solidFill>
                <a:srgbClr val="000000"/>
              </a:solidFill>
              <a:latin typeface="+mn-ea"/>
              <a:ea typeface="+mn-ea"/>
            </a:rPr>
            <a:t>）　カタログでは「</a:t>
          </a:r>
          <a:r>
            <a:rPr lang="en-US" altLang="ja-JP" sz="1400" b="1" i="0" u="none" strike="noStrike" baseline="0">
              <a:solidFill>
                <a:srgbClr val="000000"/>
              </a:solidFill>
              <a:latin typeface="+mn-ea"/>
              <a:ea typeface="+mn-ea"/>
            </a:rPr>
            <a:t>A1</a:t>
          </a:r>
          <a:r>
            <a:rPr lang="ja-JP" altLang="en-US" sz="1400" b="1" i="0" u="none" strike="noStrike" baseline="0">
              <a:solidFill>
                <a:srgbClr val="000000"/>
              </a:solidFill>
              <a:latin typeface="+mn-ea"/>
              <a:ea typeface="+mn-ea"/>
            </a:rPr>
            <a:t>個、</a:t>
          </a:r>
          <a:r>
            <a:rPr lang="en-US" altLang="ja-JP" sz="1400" b="1" i="0" u="none" strike="noStrike" baseline="0">
              <a:solidFill>
                <a:srgbClr val="000000"/>
              </a:solidFill>
              <a:latin typeface="+mn-ea"/>
              <a:ea typeface="+mn-ea"/>
            </a:rPr>
            <a:t>B2</a:t>
          </a:r>
          <a:r>
            <a:rPr lang="ja-JP" altLang="en-US" sz="1400" b="1" i="0" u="none" strike="noStrike" baseline="0">
              <a:solidFill>
                <a:srgbClr val="000000"/>
              </a:solidFill>
              <a:latin typeface="+mn-ea"/>
              <a:ea typeface="+mn-ea"/>
            </a:rPr>
            <a:t>個」のセット内容で代金</a:t>
          </a:r>
          <a:r>
            <a:rPr lang="en-US" altLang="ja-JP" sz="1400" b="1" i="0" u="none" strike="noStrike" baseline="0">
              <a:solidFill>
                <a:srgbClr val="000000"/>
              </a:solidFill>
              <a:latin typeface="+mn-ea"/>
              <a:ea typeface="+mn-ea"/>
            </a:rPr>
            <a:t>2,000</a:t>
          </a:r>
          <a:r>
            <a:rPr lang="ja-JP" altLang="en-US" sz="1400" b="1" i="0" u="none" strike="noStrike" baseline="0">
              <a:solidFill>
                <a:srgbClr val="000000"/>
              </a:solidFill>
              <a:latin typeface="+mn-ea"/>
              <a:ea typeface="+mn-ea"/>
            </a:rPr>
            <a:t>円（送料・消費税込）だが、チラシでは「</a:t>
          </a:r>
          <a:r>
            <a:rPr lang="en-US" altLang="ja-JP" sz="1400" b="1" i="0" u="none" strike="noStrike" baseline="0">
              <a:solidFill>
                <a:srgbClr val="000000"/>
              </a:solidFill>
              <a:latin typeface="+mn-ea"/>
              <a:ea typeface="+mn-ea"/>
            </a:rPr>
            <a:t>A2</a:t>
          </a:r>
          <a:r>
            <a:rPr lang="ja-JP" altLang="en-US" sz="1400" b="1" i="0" u="none" strike="noStrike" baseline="0">
              <a:solidFill>
                <a:srgbClr val="000000"/>
              </a:solidFill>
              <a:latin typeface="+mn-ea"/>
              <a:ea typeface="+mn-ea"/>
            </a:rPr>
            <a:t>個、</a:t>
          </a:r>
          <a:r>
            <a:rPr lang="en-US" altLang="ja-JP" sz="1400" b="1" i="0" u="none" strike="noStrike" baseline="0">
              <a:solidFill>
                <a:srgbClr val="000000"/>
              </a:solidFill>
              <a:latin typeface="+mn-ea"/>
              <a:ea typeface="+mn-ea"/>
            </a:rPr>
            <a:t>B4</a:t>
          </a:r>
          <a:r>
            <a:rPr lang="ja-JP" altLang="en-US" sz="1400" b="1" i="0" u="none" strike="noStrike" baseline="0">
              <a:solidFill>
                <a:srgbClr val="000000"/>
              </a:solidFill>
              <a:latin typeface="+mn-ea"/>
              <a:ea typeface="+mn-ea"/>
            </a:rPr>
            <a:t>個」の</a:t>
          </a:r>
          <a:endParaRPr lang="en-US" altLang="ja-JP" sz="1400" b="1" i="0" u="none" strike="noStrike" baseline="0">
            <a:solidFill>
              <a:srgbClr val="000000"/>
            </a:solidFill>
            <a:latin typeface="+mn-ea"/>
            <a:ea typeface="+mn-ea"/>
          </a:endParaRPr>
        </a:p>
        <a:p>
          <a:pPr algn="l" rtl="0">
            <a:lnSpc>
              <a:spcPts val="1600"/>
            </a:lnSpc>
            <a:defRPr sz="1000"/>
          </a:pPr>
          <a:r>
            <a:rPr lang="en-US" altLang="ja-JP" sz="1400" b="1" i="0" u="none" strike="noStrike" baseline="0">
              <a:solidFill>
                <a:srgbClr val="000000"/>
              </a:solidFill>
              <a:latin typeface="+mn-ea"/>
              <a:ea typeface="+mn-ea"/>
            </a:rPr>
            <a:t>                       </a:t>
          </a:r>
          <a:r>
            <a:rPr lang="ja-JP" altLang="en-US" sz="1400" b="1" i="0" u="none" strike="noStrike" baseline="0">
              <a:solidFill>
                <a:srgbClr val="000000"/>
              </a:solidFill>
              <a:latin typeface="+mn-ea"/>
              <a:ea typeface="+mn-ea"/>
            </a:rPr>
            <a:t>セット内容で代金</a:t>
          </a:r>
          <a:r>
            <a:rPr lang="en-US" altLang="ja-JP" sz="1400" b="1" i="0" u="none" strike="noStrike" baseline="0">
              <a:solidFill>
                <a:srgbClr val="000000"/>
              </a:solidFill>
              <a:latin typeface="+mn-ea"/>
              <a:ea typeface="+mn-ea"/>
            </a:rPr>
            <a:t>4,500</a:t>
          </a:r>
          <a:r>
            <a:rPr lang="ja-JP" altLang="en-US" sz="1400" b="1" i="0" u="none" strike="noStrike" baseline="0">
              <a:solidFill>
                <a:srgbClr val="000000"/>
              </a:solidFill>
              <a:latin typeface="+mn-ea"/>
              <a:ea typeface="+mn-ea"/>
            </a:rPr>
            <a:t>円（送料・消費税込）。</a:t>
          </a:r>
          <a:endParaRPr lang="en-US" altLang="ja-JP" sz="1400" b="1" i="0" u="none" strike="noStrike" baseline="0">
            <a:solidFill>
              <a:srgbClr val="000000"/>
            </a:solidFill>
            <a:latin typeface="+mn-ea"/>
            <a:ea typeface="+mn-ea"/>
          </a:endParaRPr>
        </a:p>
        <a:p>
          <a:pPr algn="l" rtl="0">
            <a:lnSpc>
              <a:spcPts val="1600"/>
            </a:lnSpc>
            <a:defRPr sz="1000"/>
          </a:pPr>
          <a:r>
            <a:rPr lang="ja-JP" altLang="en-US" sz="1400" b="1" i="0" u="none" strike="noStrike" baseline="0">
              <a:solidFill>
                <a:srgbClr val="000000"/>
              </a:solidFill>
              <a:latin typeface="+mn-ea"/>
              <a:ea typeface="+mn-ea"/>
            </a:rPr>
            <a:t>　⑪「のし」対応をしないチラシでは、「贈答用・・・」「プレゼント・・・」という文言をチラシに使用することはできません。</a:t>
          </a:r>
          <a:endParaRPr lang="en-US" altLang="ja-JP" sz="1400" b="1" i="0" u="none" strike="noStrike" baseline="0">
            <a:solidFill>
              <a:srgbClr val="000000"/>
            </a:solidFill>
            <a:latin typeface="+mn-ea"/>
            <a:ea typeface="+mn-ea"/>
          </a:endParaRPr>
        </a:p>
      </xdr:txBody>
    </xdr:sp>
    <xdr:clientData/>
  </xdr:twoCellAnchor>
  <xdr:twoCellAnchor editAs="oneCell">
    <xdr:from>
      <xdr:col>27</xdr:col>
      <xdr:colOff>23812</xdr:colOff>
      <xdr:row>167</xdr:row>
      <xdr:rowOff>35719</xdr:rowOff>
    </xdr:from>
    <xdr:to>
      <xdr:col>164</xdr:col>
      <xdr:colOff>11906</xdr:colOff>
      <xdr:row>193</xdr:row>
      <xdr:rowOff>13607</xdr:rowOff>
    </xdr:to>
    <xdr:pic>
      <xdr:nvPicPr>
        <xdr:cNvPr id="127" name="図 126">
          <a:extLst>
            <a:ext uri="{FF2B5EF4-FFF2-40B4-BE49-F238E27FC236}">
              <a16:creationId xmlns:a16="http://schemas.microsoft.com/office/drawing/2014/main" id="{00000000-0008-0000-0000-00007F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14895"/>
        <a:stretch/>
      </xdr:blipFill>
      <xdr:spPr bwMode="auto">
        <a:xfrm>
          <a:off x="3085419" y="11846719"/>
          <a:ext cx="9308987" cy="1746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190</xdr:col>
      <xdr:colOff>130969</xdr:colOff>
      <xdr:row>0</xdr:row>
      <xdr:rowOff>95250</xdr:rowOff>
    </xdr:from>
    <xdr:to>
      <xdr:col>195</xdr:col>
      <xdr:colOff>161925</xdr:colOff>
      <xdr:row>3</xdr:row>
      <xdr:rowOff>42862</xdr:rowOff>
    </xdr:to>
    <xdr:sp macro="" textlink="">
      <xdr:nvSpPr>
        <xdr:cNvPr id="128" name="Text Box 64">
          <a:extLst>
            <a:ext uri="{FF2B5EF4-FFF2-40B4-BE49-F238E27FC236}">
              <a16:creationId xmlns:a16="http://schemas.microsoft.com/office/drawing/2014/main" id="{00000000-0008-0000-0000-000080000000}"/>
            </a:ext>
          </a:extLst>
        </xdr:cNvPr>
        <xdr:cNvSpPr txBox="1">
          <a:spLocks noChangeArrowheads="1"/>
        </xdr:cNvSpPr>
      </xdr:nvSpPr>
      <xdr:spPr bwMode="auto">
        <a:xfrm>
          <a:off x="15056644" y="95250"/>
          <a:ext cx="935831" cy="46196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45720" tIns="27432" rIns="45720" bIns="27432" anchor="ctr" upright="1"/>
        <a:lstStyle/>
        <a:p>
          <a:pPr algn="ctr" rtl="0">
            <a:defRPr sz="1000"/>
          </a:pPr>
          <a:r>
            <a:rPr lang="ja-JP" altLang="en-US" sz="2000" b="1" i="0" u="none" strike="noStrike" baseline="0">
              <a:solidFill>
                <a:srgbClr val="000000"/>
              </a:solidFill>
              <a:latin typeface="ＭＳ Ｐゴシック"/>
              <a:ea typeface="ＭＳ Ｐゴシック"/>
            </a:rPr>
            <a:t>裏</a:t>
          </a:r>
        </a:p>
      </xdr:txBody>
    </xdr:sp>
    <xdr:clientData/>
  </xdr:twoCellAnchor>
  <xdr:twoCellAnchor>
    <xdr:from>
      <xdr:col>7</xdr:col>
      <xdr:colOff>67235</xdr:colOff>
      <xdr:row>1</xdr:row>
      <xdr:rowOff>145677</xdr:rowOff>
    </xdr:from>
    <xdr:to>
      <xdr:col>7</xdr:col>
      <xdr:colOff>67235</xdr:colOff>
      <xdr:row>15</xdr:row>
      <xdr:rowOff>1</xdr:rowOff>
    </xdr:to>
    <xdr:cxnSp macro="">
      <xdr:nvCxnSpPr>
        <xdr:cNvPr id="129" name="直線コネクタ 128">
          <a:extLst>
            <a:ext uri="{FF2B5EF4-FFF2-40B4-BE49-F238E27FC236}">
              <a16:creationId xmlns:a16="http://schemas.microsoft.com/office/drawing/2014/main" id="{00000000-0008-0000-0000-000081000000}"/>
            </a:ext>
          </a:extLst>
        </xdr:cNvPr>
        <xdr:cNvCxnSpPr/>
      </xdr:nvCxnSpPr>
      <xdr:spPr>
        <a:xfrm>
          <a:off x="1772210" y="317127"/>
          <a:ext cx="0" cy="111162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678656</xdr:colOff>
      <xdr:row>3</xdr:row>
      <xdr:rowOff>71437</xdr:rowOff>
    </xdr:from>
    <xdr:to>
      <xdr:col>8</xdr:col>
      <xdr:colOff>11906</xdr:colOff>
      <xdr:row>3</xdr:row>
      <xdr:rowOff>71437</xdr:rowOff>
    </xdr:to>
    <xdr:sp macro="" textlink="">
      <xdr:nvSpPr>
        <xdr:cNvPr id="130" name="Line 18">
          <a:extLst>
            <a:ext uri="{FF2B5EF4-FFF2-40B4-BE49-F238E27FC236}">
              <a16:creationId xmlns:a16="http://schemas.microsoft.com/office/drawing/2014/main" id="{00000000-0008-0000-0000-000082000000}"/>
            </a:ext>
          </a:extLst>
        </xdr:cNvPr>
        <xdr:cNvSpPr>
          <a:spLocks noChangeShapeType="1"/>
        </xdr:cNvSpPr>
      </xdr:nvSpPr>
      <xdr:spPr bwMode="auto">
        <a:xfrm flipH="1">
          <a:off x="1364456" y="585787"/>
          <a:ext cx="419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678656</xdr:colOff>
      <xdr:row>25</xdr:row>
      <xdr:rowOff>59531</xdr:rowOff>
    </xdr:from>
    <xdr:to>
      <xdr:col>4</xdr:col>
      <xdr:colOff>1701</xdr:colOff>
      <xdr:row>25</xdr:row>
      <xdr:rowOff>59531</xdr:rowOff>
    </xdr:to>
    <xdr:sp macro="" textlink="">
      <xdr:nvSpPr>
        <xdr:cNvPr id="132" name="Line 11">
          <a:extLst>
            <a:ext uri="{FF2B5EF4-FFF2-40B4-BE49-F238E27FC236}">
              <a16:creationId xmlns:a16="http://schemas.microsoft.com/office/drawing/2014/main" id="{00000000-0008-0000-0000-000084000000}"/>
            </a:ext>
          </a:extLst>
        </xdr:cNvPr>
        <xdr:cNvSpPr>
          <a:spLocks noChangeShapeType="1"/>
        </xdr:cNvSpPr>
      </xdr:nvSpPr>
      <xdr:spPr bwMode="auto">
        <a:xfrm>
          <a:off x="1364456" y="2164556"/>
          <a:ext cx="14219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sm"/>
          <a:tailEnd type="arrow" w="med" len="sm"/>
        </a:ln>
        <a:extLst>
          <a:ext uri="{909E8E84-426E-40DD-AFC4-6F175D3DCCD1}">
            <a14:hiddenFill xmlns:a14="http://schemas.microsoft.com/office/drawing/2010/main">
              <a:noFill/>
            </a14:hiddenFill>
          </a:ext>
        </a:extLst>
      </xdr:spPr>
    </xdr:sp>
    <xdr:clientData/>
  </xdr:twoCellAnchor>
  <xdr:twoCellAnchor>
    <xdr:from>
      <xdr:col>164</xdr:col>
      <xdr:colOff>33619</xdr:colOff>
      <xdr:row>15</xdr:row>
      <xdr:rowOff>350</xdr:rowOff>
    </xdr:from>
    <xdr:to>
      <xdr:col>185</xdr:col>
      <xdr:colOff>280</xdr:colOff>
      <xdr:row>15</xdr:row>
      <xdr:rowOff>350</xdr:rowOff>
    </xdr:to>
    <xdr:cxnSp macro="">
      <xdr:nvCxnSpPr>
        <xdr:cNvPr id="133" name="直線コネクタ 132">
          <a:extLst>
            <a:ext uri="{FF2B5EF4-FFF2-40B4-BE49-F238E27FC236}">
              <a16:creationId xmlns:a16="http://schemas.microsoft.com/office/drawing/2014/main" id="{00000000-0008-0000-0000-000085000000}"/>
            </a:ext>
          </a:extLst>
        </xdr:cNvPr>
        <xdr:cNvCxnSpPr/>
      </xdr:nvCxnSpPr>
      <xdr:spPr>
        <a:xfrm>
          <a:off x="12206569" y="1429100"/>
          <a:ext cx="1728786"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481541</xdr:colOff>
      <xdr:row>15</xdr:row>
      <xdr:rowOff>0</xdr:rowOff>
    </xdr:from>
    <xdr:to>
      <xdr:col>32</xdr:col>
      <xdr:colOff>47625</xdr:colOff>
      <xdr:row>15</xdr:row>
      <xdr:rowOff>0</xdr:rowOff>
    </xdr:to>
    <xdr:cxnSp macro="">
      <xdr:nvCxnSpPr>
        <xdr:cNvPr id="134" name="直線コネクタ 133">
          <a:extLst>
            <a:ext uri="{FF2B5EF4-FFF2-40B4-BE49-F238E27FC236}">
              <a16:creationId xmlns:a16="http://schemas.microsoft.com/office/drawing/2014/main" id="{00000000-0008-0000-0000-000086000000}"/>
            </a:ext>
          </a:extLst>
        </xdr:cNvPr>
        <xdr:cNvCxnSpPr/>
      </xdr:nvCxnSpPr>
      <xdr:spPr>
        <a:xfrm>
          <a:off x="1167341" y="1428750"/>
          <a:ext cx="2252134"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43655</xdr:colOff>
      <xdr:row>5</xdr:row>
      <xdr:rowOff>37043</xdr:rowOff>
    </xdr:from>
    <xdr:to>
      <xdr:col>101</xdr:col>
      <xdr:colOff>21167</xdr:colOff>
      <xdr:row>15</xdr:row>
      <xdr:rowOff>23813</xdr:rowOff>
    </xdr:to>
    <xdr:sp macro="" textlink="">
      <xdr:nvSpPr>
        <xdr:cNvPr id="135" name="AutoShape 33">
          <a:extLst>
            <a:ext uri="{FF2B5EF4-FFF2-40B4-BE49-F238E27FC236}">
              <a16:creationId xmlns:a16="http://schemas.microsoft.com/office/drawing/2014/main" id="{00000000-0008-0000-0000-000087000000}"/>
            </a:ext>
          </a:extLst>
        </xdr:cNvPr>
        <xdr:cNvSpPr>
          <a:spLocks noChangeArrowheads="1"/>
        </xdr:cNvSpPr>
      </xdr:nvSpPr>
      <xdr:spPr bwMode="auto">
        <a:xfrm>
          <a:off x="4882355" y="799043"/>
          <a:ext cx="3111237" cy="653520"/>
        </a:xfrm>
        <a:prstGeom prst="wedgeRectCallout">
          <a:avLst>
            <a:gd name="adj1" fmla="val -26989"/>
            <a:gd name="adj2" fmla="val 45109"/>
          </a:avLst>
        </a:prstGeom>
        <a:solidFill>
          <a:srgbClr val="FFFFFF"/>
        </a:solidFill>
        <a:ln w="9525" algn="ctr">
          <a:solidFill>
            <a:srgbClr val="000000"/>
          </a:solidFill>
          <a:miter lim="800000"/>
          <a:headEnd/>
          <a:tailEnd/>
        </a:ln>
      </xdr:spPr>
      <xdr:txBody>
        <a:bodyPr vertOverflow="clip" wrap="square" lIns="27432" tIns="18288" rIns="0" bIns="0" anchor="ctr"/>
        <a:lstStyle/>
        <a:p>
          <a:pPr algn="l" rtl="0">
            <a:defRPr sz="1000"/>
          </a:pPr>
          <a:r>
            <a:rPr lang="ja-JP" altLang="en-US" sz="1100" b="0" i="0" u="none" strike="noStrike" baseline="0">
              <a:solidFill>
                <a:srgbClr val="000000"/>
              </a:solidFill>
              <a:latin typeface="ＭＳ Ｐゴシック"/>
              <a:ea typeface="ＭＳ Ｐゴシック"/>
            </a:rPr>
            <a:t>・カラー指定</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特色：</a:t>
          </a:r>
          <a:r>
            <a:rPr lang="en-US" altLang="ja-JP" sz="1100" b="0" i="0" u="none" strike="noStrike" baseline="0">
              <a:solidFill>
                <a:srgbClr val="000000"/>
              </a:solidFill>
              <a:latin typeface="ＭＳ Ｐゴシック"/>
              <a:ea typeface="ＭＳ Ｐゴシック"/>
            </a:rPr>
            <a:t>DIC2493</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版）</a:t>
          </a:r>
          <a:r>
            <a:rPr lang="en-US" altLang="ja-JP" sz="1100" b="0" i="0" u="none" strike="noStrike" baseline="0">
              <a:solidFill>
                <a:srgbClr val="000000"/>
              </a:solidFill>
              <a:latin typeface="ＭＳ Ｐゴシック"/>
              <a:ea typeface="ＭＳ Ｐゴシック"/>
            </a:rPr>
            <a:t>Pantone200C</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CMYK:M100% Y70% K20%</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RGB:CC0000</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48</xdr:col>
      <xdr:colOff>58209</xdr:colOff>
      <xdr:row>9</xdr:row>
      <xdr:rowOff>13231</xdr:rowOff>
    </xdr:from>
    <xdr:to>
      <xdr:col>54</xdr:col>
      <xdr:colOff>43655</xdr:colOff>
      <xdr:row>10</xdr:row>
      <xdr:rowOff>30428</xdr:rowOff>
    </xdr:to>
    <xdr:cxnSp macro="">
      <xdr:nvCxnSpPr>
        <xdr:cNvPr id="136" name="直線矢印コネクタ 135">
          <a:extLst>
            <a:ext uri="{FF2B5EF4-FFF2-40B4-BE49-F238E27FC236}">
              <a16:creationId xmlns:a16="http://schemas.microsoft.com/office/drawing/2014/main" id="{00000000-0008-0000-0000-000088000000}"/>
            </a:ext>
          </a:extLst>
        </xdr:cNvPr>
        <xdr:cNvCxnSpPr>
          <a:stCxn id="135" idx="1"/>
        </xdr:cNvCxnSpPr>
      </xdr:nvCxnSpPr>
      <xdr:spPr>
        <a:xfrm flipH="1" flipV="1">
          <a:off x="4496859" y="1041931"/>
          <a:ext cx="385496" cy="83872"/>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187</xdr:col>
      <xdr:colOff>28575</xdr:colOff>
      <xdr:row>229</xdr:row>
      <xdr:rowOff>28574</xdr:rowOff>
    </xdr:from>
    <xdr:to>
      <xdr:col>233</xdr:col>
      <xdr:colOff>66674</xdr:colOff>
      <xdr:row>263</xdr:row>
      <xdr:rowOff>47624</xdr:rowOff>
    </xdr:to>
    <xdr:sp macro="" textlink="">
      <xdr:nvSpPr>
        <xdr:cNvPr id="137" name="Text Box 18">
          <a:extLst>
            <a:ext uri="{FF2B5EF4-FFF2-40B4-BE49-F238E27FC236}">
              <a16:creationId xmlns:a16="http://schemas.microsoft.com/office/drawing/2014/main" id="{00000000-0008-0000-0000-000089000000}"/>
            </a:ext>
          </a:extLst>
        </xdr:cNvPr>
        <xdr:cNvSpPr txBox="1">
          <a:spLocks noChangeArrowheads="1"/>
        </xdr:cNvSpPr>
      </xdr:nvSpPr>
      <xdr:spPr bwMode="auto">
        <a:xfrm>
          <a:off x="14506575" y="15735299"/>
          <a:ext cx="8267699"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●個人情報保護に関する基本的考え</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日本郵便株式会社及び株式会社 郵便局物販サービスは、ご注文商品のお届け、ご依頼主様への今後の日本郵便株式会社が取り扱う商品・サービス</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ja-JP" sz="900" b="0" i="0" baseline="0">
              <a:effectLst/>
              <a:latin typeface="+mn-lt"/>
              <a:ea typeface="+mn-ea"/>
              <a:cs typeface="+mn-cs"/>
            </a:rPr>
            <a:t>　　 </a:t>
          </a:r>
          <a:r>
            <a:rPr lang="ja-JP" altLang="en-US" sz="900" b="0" i="0" u="none" strike="noStrike" baseline="0">
              <a:solidFill>
                <a:srgbClr val="000000"/>
              </a:solidFill>
              <a:latin typeface="ＭＳ Ｐゴシック"/>
              <a:ea typeface="ＭＳ Ｐゴシック"/>
            </a:rPr>
            <a:t>に関する情報のご案内（物販以外の商品・サービスを含む。）及びお客さまサービスの充実に向けた市場調査・データ分析等のために、ご依頼主様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ja-JP" sz="900" b="0" i="0" baseline="0">
              <a:effectLst/>
              <a:latin typeface="+mn-lt"/>
              <a:ea typeface="+mn-ea"/>
              <a:cs typeface="+mn-cs"/>
            </a:rPr>
            <a:t>　　 </a:t>
          </a:r>
          <a:r>
            <a:rPr lang="ja-JP" altLang="en-US" sz="900" b="0" i="0" u="none" strike="noStrike" baseline="0">
              <a:solidFill>
                <a:srgbClr val="000000"/>
              </a:solidFill>
              <a:latin typeface="ＭＳ Ｐゴシック"/>
              <a:ea typeface="ＭＳ Ｐゴシック"/>
            </a:rPr>
            <a:t>及びお届け先様のご住所・お名前・電話番号並びにご注文商品内容（以下「個人情報」といいます。）を共同して利用いたします。</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ja-JP" sz="1000" b="0" i="0" baseline="0">
              <a:effectLst/>
              <a:latin typeface="+mn-lt"/>
              <a:ea typeface="+mn-ea"/>
              <a:cs typeface="+mn-cs"/>
            </a:rPr>
            <a:t>　　 </a:t>
          </a:r>
          <a:r>
            <a:rPr lang="ja-JP" altLang="en-US" sz="900" b="0" i="0" u="none" strike="noStrike" baseline="0">
              <a:solidFill>
                <a:srgbClr val="000000"/>
              </a:solidFill>
              <a:latin typeface="ＭＳ Ｐゴシック"/>
              <a:ea typeface="ＭＳ Ｐゴシック"/>
            </a:rPr>
            <a:t>この場合における個人情報管理責任者は日本郵便株式会社となります。</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日本郵便株式会社の所在地及び代表者氏名は次の</a:t>
          </a:r>
          <a:r>
            <a:rPr lang="en-US" altLang="ja-JP" sz="900" b="0" i="0" u="none" strike="noStrike" baseline="0">
              <a:solidFill>
                <a:srgbClr val="000000"/>
              </a:solidFill>
              <a:latin typeface="ＭＳ Ｐゴシック"/>
              <a:ea typeface="ＭＳ Ｐゴシック"/>
            </a:rPr>
            <a:t>URL</a:t>
          </a:r>
          <a:r>
            <a:rPr lang="ja-JP" altLang="en-US" sz="900" b="0" i="0" u="none" strike="noStrike" baseline="0">
              <a:solidFill>
                <a:srgbClr val="000000"/>
              </a:solidFill>
              <a:latin typeface="ＭＳ Ｐゴシック"/>
              <a:ea typeface="ＭＳ Ｐゴシック"/>
            </a:rPr>
            <a:t>をご参照ください。</a:t>
          </a:r>
          <a:r>
            <a:rPr lang="en-US" altLang="ja-JP" sz="900" b="0" i="0" u="none" strike="noStrike" baseline="0">
              <a:solidFill>
                <a:srgbClr val="000000"/>
              </a:solidFill>
              <a:latin typeface="ＭＳ Ｐゴシック"/>
              <a:ea typeface="ＭＳ Ｐゴシック"/>
            </a:rPr>
            <a:t>https://www.post.japanpost.jp/about/profile.html</a:t>
          </a:r>
        </a:p>
        <a:p>
          <a:pPr algn="l" rtl="0">
            <a:lnSpc>
              <a:spcPts val="1100"/>
            </a:lnSpc>
            <a:defRPr sz="1000"/>
          </a:pPr>
          <a:r>
            <a:rPr lang="ja-JP" altLang="en-US" sz="900" b="0" i="0" u="none" strike="noStrike" baseline="0">
              <a:solidFill>
                <a:srgbClr val="000000"/>
              </a:solidFill>
              <a:latin typeface="ＭＳ Ｐゴシック"/>
              <a:ea typeface="ＭＳ Ｐゴシック"/>
            </a:rPr>
            <a:t>　　 このほか、日本郵政グループにおいて、お客さまの個人データ（仮名加工情報である個人データを含む）を共同利用いたします。その際の利用目的は、</a:t>
          </a:r>
        </a:p>
        <a:p>
          <a:pPr algn="l" rtl="0">
            <a:lnSpc>
              <a:spcPts val="1100"/>
            </a:lnSpc>
            <a:defRPr sz="1000"/>
          </a:pPr>
          <a:r>
            <a:rPr lang="ja-JP" altLang="en-US" sz="900" b="0" i="0" u="none" strike="noStrike" baseline="0">
              <a:solidFill>
                <a:srgbClr val="000000"/>
              </a:solidFill>
              <a:latin typeface="ＭＳ Ｐゴシック"/>
              <a:ea typeface="ＭＳ Ｐゴシック"/>
            </a:rPr>
            <a:t>　　 次の</a:t>
          </a:r>
          <a:r>
            <a:rPr lang="en-US" altLang="ja-JP" sz="900" b="0" i="0" u="none" strike="noStrike" baseline="0">
              <a:solidFill>
                <a:srgbClr val="000000"/>
              </a:solidFill>
              <a:latin typeface="ＭＳ Ｐゴシック"/>
              <a:ea typeface="ＭＳ Ｐゴシック"/>
            </a:rPr>
            <a:t>URL</a:t>
          </a:r>
          <a:r>
            <a:rPr lang="ja-JP" altLang="en-US" sz="900" b="0" i="0" u="none" strike="noStrike" baseline="0">
              <a:solidFill>
                <a:srgbClr val="000000"/>
              </a:solidFill>
              <a:latin typeface="ＭＳ Ｐゴシック"/>
              <a:ea typeface="ＭＳ Ｐゴシック"/>
            </a:rPr>
            <a:t>をご参照いただくか、郵便局窓口にてご確認ください。</a:t>
          </a:r>
          <a:r>
            <a:rPr lang="en-US" altLang="ja-JP" sz="900" b="0" i="0" u="none" strike="noStrike" baseline="0">
              <a:solidFill>
                <a:srgbClr val="000000"/>
              </a:solidFill>
              <a:latin typeface="ＭＳ Ｐゴシック"/>
              <a:ea typeface="ＭＳ Ｐゴシック"/>
            </a:rPr>
            <a:t>https://www.japanpost.jp/corporate/control/privacy.html#Statement</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2.</a:t>
          </a:r>
          <a:r>
            <a:rPr lang="ja-JP" altLang="en-US" sz="900" b="0">
              <a:solidFill>
                <a:sysClr val="windowText" lastClr="000000"/>
              </a:solidFill>
              <a:effectLst/>
              <a:latin typeface="+mn-lt"/>
              <a:ea typeface="+mn-ea"/>
              <a:cs typeface="+mn-cs"/>
            </a:rPr>
            <a:t>個人情報は、ご注文商品の発送のほか、ご依頼主様又はお届け先様からのお問合せに対応するために、商品提供者に提供します。</a:t>
          </a:r>
          <a:endParaRPr lang="en-US" altLang="ja-JP" sz="900" b="0">
            <a:solidFill>
              <a:sysClr val="windowText" lastClr="000000"/>
            </a:solidFill>
            <a:effectLst/>
            <a:latin typeface="+mn-lt"/>
            <a:ea typeface="+mn-ea"/>
            <a:cs typeface="+mn-cs"/>
          </a:endParaRPr>
        </a:p>
        <a:p>
          <a:r>
            <a:rPr lang="ja-JP" altLang="ja-JP" sz="900" b="0" i="0" baseline="0">
              <a:effectLst/>
              <a:latin typeface="+mn-lt"/>
              <a:ea typeface="+mn-ea"/>
              <a:cs typeface="+mn-cs"/>
            </a:rPr>
            <a:t>　　 </a:t>
          </a:r>
          <a:r>
            <a:rPr lang="ja-JP" altLang="en-US" sz="900" b="0">
              <a:solidFill>
                <a:sysClr val="windowText" lastClr="000000"/>
              </a:solidFill>
              <a:effectLst/>
              <a:latin typeface="+mn-lt"/>
              <a:ea typeface="+mn-ea"/>
              <a:cs typeface="+mn-cs"/>
            </a:rPr>
            <a:t>また、上記目的の範囲内で個人情報を委託先に提供することがあります。</a:t>
          </a:r>
          <a:endParaRPr lang="ja-JP" altLang="ja-JP" sz="900" b="0">
            <a:solidFill>
              <a:sysClr val="windowText" lastClr="000000"/>
            </a:solidFill>
            <a:effectLst/>
            <a:latin typeface="+mn-lt"/>
            <a:ea typeface="+mn-ea"/>
            <a:cs typeface="+mn-cs"/>
          </a:endParaRPr>
        </a:p>
        <a:p>
          <a:pPr algn="l" rtl="0">
            <a:lnSpc>
              <a:spcPts val="1100"/>
            </a:lnSpc>
            <a:defRPr sz="1000"/>
          </a:pPr>
          <a:r>
            <a:rPr lang="ja-JP" altLang="en-US" sz="900" b="0" i="0" u="none" strike="noStrike" baseline="0">
              <a:solidFill>
                <a:srgbClr val="000000"/>
              </a:solidFill>
              <a:latin typeface="ＭＳ Ｐゴシック"/>
              <a:ea typeface="ＭＳ Ｐゴシック"/>
            </a:rPr>
            <a:t>  ●反社会的勢力について</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詳しくは申込書裏面「ご契約の内容」をご覧ください。</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●ご依頼主様またはお届け先様のご氏名に旧字等が使用されていた場合、一部、印刷可能文字での登録をさせていただく場合がありますので、</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ご容赦ください。</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193</xdr:col>
      <xdr:colOff>35714</xdr:colOff>
      <xdr:row>63</xdr:row>
      <xdr:rowOff>11907</xdr:rowOff>
    </xdr:from>
    <xdr:to>
      <xdr:col>247</xdr:col>
      <xdr:colOff>178592</xdr:colOff>
      <xdr:row>67</xdr:row>
      <xdr:rowOff>38099</xdr:rowOff>
    </xdr:to>
    <xdr:sp macro="" textlink="">
      <xdr:nvSpPr>
        <xdr:cNvPr id="138" name="Text Box 53">
          <a:extLst>
            <a:ext uri="{FF2B5EF4-FFF2-40B4-BE49-F238E27FC236}">
              <a16:creationId xmlns:a16="http://schemas.microsoft.com/office/drawing/2014/main" id="{00000000-0008-0000-0000-00008A000000}"/>
            </a:ext>
          </a:extLst>
        </xdr:cNvPr>
        <xdr:cNvSpPr txBox="1">
          <a:spLocks noChangeArrowheads="1"/>
        </xdr:cNvSpPr>
      </xdr:nvSpPr>
      <xdr:spPr bwMode="auto">
        <a:xfrm>
          <a:off x="15504314" y="4650582"/>
          <a:ext cx="9915528" cy="292892"/>
        </a:xfrm>
        <a:prstGeom prst="rect">
          <a:avLst/>
        </a:prstGeom>
        <a:solidFill>
          <a:schemeClr val="accent2">
            <a:lumMod val="40000"/>
            <a:lumOff val="6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rtl="0"/>
          <a:r>
            <a:rPr lang="ja-JP" altLang="en-US" sz="1400" b="1" i="0" baseline="0">
              <a:effectLst/>
              <a:latin typeface="+mn-lt"/>
              <a:ea typeface="+mn-ea"/>
              <a:cs typeface="+mn-cs"/>
            </a:rPr>
            <a:t>　</a:t>
          </a:r>
          <a:r>
            <a:rPr lang="en-US" altLang="ja-JP" sz="1400" b="1" i="0" baseline="0">
              <a:effectLst/>
              <a:latin typeface="+mn-lt"/>
              <a:ea typeface="+mn-ea"/>
              <a:cs typeface="+mn-cs"/>
            </a:rPr>
            <a:t>※</a:t>
          </a:r>
          <a:r>
            <a:rPr lang="ja-JP" altLang="ja-JP" sz="1400" b="1" i="0" baseline="0">
              <a:effectLst/>
              <a:latin typeface="+mn-lt"/>
              <a:ea typeface="+mn-ea"/>
              <a:cs typeface="+mn-cs"/>
            </a:rPr>
            <a:t>「消費期間」及び「賞味期間」は製造（加工）日からの日数です。お届け</a:t>
          </a:r>
          <a:r>
            <a:rPr lang="ja-JP" altLang="en-US" sz="1400" b="1" i="0" baseline="0">
              <a:effectLst/>
              <a:latin typeface="+mn-lt"/>
              <a:ea typeface="+mn-ea"/>
              <a:cs typeface="+mn-cs"/>
            </a:rPr>
            <a:t>日</a:t>
          </a:r>
          <a:r>
            <a:rPr lang="ja-JP" altLang="ja-JP" sz="1400" b="1" i="0" baseline="0">
              <a:effectLst/>
              <a:latin typeface="+mn-lt"/>
              <a:ea typeface="+mn-ea"/>
              <a:cs typeface="+mn-cs"/>
            </a:rPr>
            <a:t>からの期間を保証するものではありません。</a:t>
          </a:r>
          <a:r>
            <a:rPr lang="ja-JP" altLang="en-US" sz="1400" b="1" i="0" baseline="0">
              <a:effectLst/>
              <a:latin typeface="+mn-lt"/>
              <a:ea typeface="+mn-ea"/>
              <a:cs typeface="+mn-cs"/>
            </a:rPr>
            <a:t>　</a:t>
          </a:r>
          <a:endParaRPr lang="ja-JP" altLang="ja-JP" sz="1200">
            <a:effectLst/>
          </a:endParaRPr>
        </a:p>
      </xdr:txBody>
    </xdr:sp>
    <xdr:clientData/>
  </xdr:twoCellAnchor>
  <xdr:twoCellAnchor>
    <xdr:from>
      <xdr:col>193</xdr:col>
      <xdr:colOff>109535</xdr:colOff>
      <xdr:row>75</xdr:row>
      <xdr:rowOff>23813</xdr:rowOff>
    </xdr:from>
    <xdr:to>
      <xdr:col>242</xdr:col>
      <xdr:colOff>157132</xdr:colOff>
      <xdr:row>86</xdr:row>
      <xdr:rowOff>33337</xdr:rowOff>
    </xdr:to>
    <xdr:pic>
      <xdr:nvPicPr>
        <xdr:cNvPr id="139" name="図 138">
          <a:extLst>
            <a:ext uri="{FF2B5EF4-FFF2-40B4-BE49-F238E27FC236}">
              <a16:creationId xmlns:a16="http://schemas.microsoft.com/office/drawing/2014/main" id="{00000000-0008-0000-0000-00008B000000}"/>
            </a:ext>
          </a:extLst>
        </xdr:cNvPr>
        <xdr:cNvPicPr>
          <a:picLocks noChangeAspect="1"/>
        </xdr:cNvPicPr>
      </xdr:nvPicPr>
      <xdr:blipFill rotWithShape="1">
        <a:blip xmlns:r="http://schemas.openxmlformats.org/officeDocument/2006/relationships" r:embed="rId9"/>
        <a:srcRect r="1563" b="4546"/>
        <a:stretch/>
      </xdr:blipFill>
      <xdr:spPr>
        <a:xfrm>
          <a:off x="15578135" y="5462588"/>
          <a:ext cx="8915372" cy="742949"/>
        </a:xfrm>
        <a:prstGeom prst="rect">
          <a:avLst/>
        </a:prstGeom>
      </xdr:spPr>
    </xdr:pic>
    <xdr:clientData/>
  </xdr:twoCellAnchor>
  <xdr:twoCellAnchor>
    <xdr:from>
      <xdr:col>194</xdr:col>
      <xdr:colOff>149018</xdr:colOff>
      <xdr:row>91</xdr:row>
      <xdr:rowOff>38099</xdr:rowOff>
    </xdr:from>
    <xdr:to>
      <xdr:col>207</xdr:col>
      <xdr:colOff>27028</xdr:colOff>
      <xdr:row>109</xdr:row>
      <xdr:rowOff>20480</xdr:rowOff>
    </xdr:to>
    <xdr:grpSp>
      <xdr:nvGrpSpPr>
        <xdr:cNvPr id="140" name="グループ化 139">
          <a:extLst>
            <a:ext uri="{FF2B5EF4-FFF2-40B4-BE49-F238E27FC236}">
              <a16:creationId xmlns:a16="http://schemas.microsoft.com/office/drawing/2014/main" id="{00000000-0008-0000-0000-00008C000000}"/>
            </a:ext>
          </a:extLst>
        </xdr:cNvPr>
        <xdr:cNvGrpSpPr/>
      </xdr:nvGrpSpPr>
      <xdr:grpSpPr>
        <a:xfrm>
          <a:off x="15798593" y="6543674"/>
          <a:ext cx="2230685" cy="1182531"/>
          <a:chOff x="19113293" y="6034087"/>
          <a:chExt cx="2230685" cy="1182531"/>
        </a:xfrm>
      </xdr:grpSpPr>
      <xdr:grpSp>
        <xdr:nvGrpSpPr>
          <xdr:cNvPr id="141" name="グループ化 140">
            <a:extLst>
              <a:ext uri="{FF2B5EF4-FFF2-40B4-BE49-F238E27FC236}">
                <a16:creationId xmlns:a16="http://schemas.microsoft.com/office/drawing/2014/main" id="{00000000-0008-0000-0000-00008D000000}"/>
              </a:ext>
            </a:extLst>
          </xdr:cNvPr>
          <xdr:cNvGrpSpPr/>
        </xdr:nvGrpSpPr>
        <xdr:grpSpPr>
          <a:xfrm>
            <a:off x="19113293" y="6034087"/>
            <a:ext cx="2230685" cy="1182531"/>
            <a:chOff x="819150" y="1419225"/>
            <a:chExt cx="2288063" cy="1238062"/>
          </a:xfrm>
        </xdr:grpSpPr>
        <xdr:pic>
          <xdr:nvPicPr>
            <xdr:cNvPr id="143" name="図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0"/>
            <a:stretch>
              <a:fillRect/>
            </a:stretch>
          </xdr:blipFill>
          <xdr:spPr>
            <a:xfrm>
              <a:off x="819150" y="1419225"/>
              <a:ext cx="2288063" cy="1238062"/>
            </a:xfrm>
            <a:prstGeom prst="rect">
              <a:avLst/>
            </a:prstGeom>
          </xdr:spPr>
        </xdr:pic>
        <xdr:pic>
          <xdr:nvPicPr>
            <xdr:cNvPr id="144" name="図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1"/>
            <a:stretch>
              <a:fillRect/>
            </a:stretch>
          </xdr:blipFill>
          <xdr:spPr>
            <a:xfrm>
              <a:off x="1504949" y="1504949"/>
              <a:ext cx="1524001" cy="542925"/>
            </a:xfrm>
            <a:prstGeom prst="rect">
              <a:avLst/>
            </a:prstGeom>
          </xdr:spPr>
        </xdr:pic>
      </xdr:grpSp>
      <xdr:cxnSp macro="">
        <xdr:nvCxnSpPr>
          <xdr:cNvPr id="142" name="直線矢印コネクタ 141">
            <a:extLst>
              <a:ext uri="{FF2B5EF4-FFF2-40B4-BE49-F238E27FC236}">
                <a16:creationId xmlns:a16="http://schemas.microsoft.com/office/drawing/2014/main" id="{00000000-0008-0000-0000-00008E000000}"/>
              </a:ext>
            </a:extLst>
          </xdr:cNvPr>
          <xdr:cNvCxnSpPr/>
        </xdr:nvCxnSpPr>
        <xdr:spPr>
          <a:xfrm>
            <a:off x="19212892" y="6929438"/>
            <a:ext cx="1856304" cy="7937"/>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191</xdr:col>
      <xdr:colOff>104773</xdr:colOff>
      <xdr:row>69</xdr:row>
      <xdr:rowOff>2378</xdr:rowOff>
    </xdr:from>
    <xdr:to>
      <xdr:col>225</xdr:col>
      <xdr:colOff>152399</xdr:colOff>
      <xdr:row>73</xdr:row>
      <xdr:rowOff>66171</xdr:rowOff>
    </xdr:to>
    <xdr:sp macro="" textlink="">
      <xdr:nvSpPr>
        <xdr:cNvPr id="145" name="テキスト ボックス 144">
          <a:extLst>
            <a:ext uri="{FF2B5EF4-FFF2-40B4-BE49-F238E27FC236}">
              <a16:creationId xmlns:a16="http://schemas.microsoft.com/office/drawing/2014/main" id="{00000000-0008-0000-0000-000091000000}"/>
            </a:ext>
          </a:extLst>
        </xdr:cNvPr>
        <xdr:cNvSpPr txBox="1"/>
      </xdr:nvSpPr>
      <xdr:spPr>
        <a:xfrm>
          <a:off x="15211423" y="5041103"/>
          <a:ext cx="6200776" cy="3304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400" b="1" i="0" u="none" strike="noStrike" baseline="0">
              <a:solidFill>
                <a:srgbClr val="000000"/>
              </a:solidFill>
              <a:latin typeface="+mn-ea"/>
              <a:ea typeface="+mn-ea"/>
              <a:cs typeface="+mn-cs"/>
            </a:rPr>
            <a:t>　</a:t>
          </a:r>
          <a:r>
            <a:rPr lang="en-US" altLang="ja-JP" sz="1300" b="1" i="0" u="none" strike="noStrike" baseline="0">
              <a:solidFill>
                <a:srgbClr val="000000"/>
              </a:solidFill>
              <a:latin typeface="+mn-ea"/>
              <a:ea typeface="+mn-ea"/>
              <a:cs typeface="+mn-cs"/>
            </a:rPr>
            <a:t>A)</a:t>
          </a:r>
          <a:r>
            <a:rPr lang="ja-JP" altLang="en-US" sz="1300" b="1" i="0" u="none" strike="noStrike" baseline="0">
              <a:solidFill>
                <a:srgbClr val="000000"/>
              </a:solidFill>
              <a:latin typeface="+mn-ea"/>
              <a:ea typeface="+mn-ea"/>
              <a:cs typeface="+mn-cs"/>
            </a:rPr>
            <a:t> 表面のお申込み説明の文章の上部</a:t>
          </a:r>
        </a:p>
      </xdr:txBody>
    </xdr:sp>
    <xdr:clientData/>
  </xdr:twoCellAnchor>
  <xdr:twoCellAnchor>
    <xdr:from>
      <xdr:col>191</xdr:col>
      <xdr:colOff>104773</xdr:colOff>
      <xdr:row>86</xdr:row>
      <xdr:rowOff>16666</xdr:rowOff>
    </xdr:from>
    <xdr:to>
      <xdr:col>210</xdr:col>
      <xdr:colOff>123825</xdr:colOff>
      <xdr:row>91</xdr:row>
      <xdr:rowOff>9021</xdr:rowOff>
    </xdr:to>
    <xdr:sp macro="" textlink="">
      <xdr:nvSpPr>
        <xdr:cNvPr id="146" name="テキスト ボックス 145">
          <a:extLst>
            <a:ext uri="{FF2B5EF4-FFF2-40B4-BE49-F238E27FC236}">
              <a16:creationId xmlns:a16="http://schemas.microsoft.com/office/drawing/2014/main" id="{00000000-0008-0000-0000-000092000000}"/>
            </a:ext>
          </a:extLst>
        </xdr:cNvPr>
        <xdr:cNvSpPr txBox="1"/>
      </xdr:nvSpPr>
      <xdr:spPr>
        <a:xfrm>
          <a:off x="15211423" y="6188866"/>
          <a:ext cx="345757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400" b="1" i="0" u="none" strike="noStrike" baseline="0">
              <a:solidFill>
                <a:srgbClr val="000000"/>
              </a:solidFill>
              <a:latin typeface="+mn-ea"/>
              <a:ea typeface="+mn-ea"/>
              <a:cs typeface="+mn-cs"/>
            </a:rPr>
            <a:t>　</a:t>
          </a:r>
          <a:r>
            <a:rPr lang="en-US" altLang="ja-JP" sz="1300" b="1" i="0" u="none" strike="noStrike" baseline="0">
              <a:solidFill>
                <a:srgbClr val="000000"/>
              </a:solidFill>
              <a:latin typeface="+mn-ea"/>
              <a:ea typeface="+mn-ea"/>
              <a:cs typeface="+mn-cs"/>
            </a:rPr>
            <a:t>B)</a:t>
          </a:r>
          <a:r>
            <a:rPr lang="ja-JP" altLang="en-US" sz="1300" b="1" i="0" u="none" strike="noStrike" baseline="0">
              <a:solidFill>
                <a:srgbClr val="000000"/>
              </a:solidFill>
              <a:latin typeface="+mn-ea"/>
              <a:ea typeface="+mn-ea"/>
              <a:cs typeface="+mn-cs"/>
            </a:rPr>
            <a:t>　消費・賞味期間が記載してある付近</a:t>
          </a:r>
        </a:p>
      </xdr:txBody>
    </xdr:sp>
    <xdr:clientData/>
  </xdr:twoCellAnchor>
  <xdr:twoCellAnchor>
    <xdr:from>
      <xdr:col>194</xdr:col>
      <xdr:colOff>140493</xdr:colOff>
      <xdr:row>74</xdr:row>
      <xdr:rowOff>21432</xdr:rowOff>
    </xdr:from>
    <xdr:to>
      <xdr:col>241</xdr:col>
      <xdr:colOff>130968</xdr:colOff>
      <xdr:row>74</xdr:row>
      <xdr:rowOff>54770</xdr:rowOff>
    </xdr:to>
    <xdr:cxnSp macro="">
      <xdr:nvCxnSpPr>
        <xdr:cNvPr id="147" name="直線矢印コネクタ 146">
          <a:extLst>
            <a:ext uri="{FF2B5EF4-FFF2-40B4-BE49-F238E27FC236}">
              <a16:creationId xmlns:a16="http://schemas.microsoft.com/office/drawing/2014/main" id="{00000000-0008-0000-0000-000093000000}"/>
            </a:ext>
          </a:extLst>
        </xdr:cNvPr>
        <xdr:cNvCxnSpPr/>
      </xdr:nvCxnSpPr>
      <xdr:spPr>
        <a:xfrm flipV="1">
          <a:off x="15790068" y="5393532"/>
          <a:ext cx="8496300" cy="33338"/>
        </a:xfrm>
        <a:prstGeom prst="straightConnector1">
          <a:avLst/>
        </a:prstGeom>
        <a:ln w="28575">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242</xdr:col>
      <xdr:colOff>97630</xdr:colOff>
      <xdr:row>72</xdr:row>
      <xdr:rowOff>7143</xdr:rowOff>
    </xdr:from>
    <xdr:to>
      <xdr:col>244</xdr:col>
      <xdr:colOff>107156</xdr:colOff>
      <xdr:row>76</xdr:row>
      <xdr:rowOff>45243</xdr:rowOff>
    </xdr:to>
    <xdr:sp macro="" textlink="">
      <xdr:nvSpPr>
        <xdr:cNvPr id="148" name="楕円 147">
          <a:extLst>
            <a:ext uri="{FF2B5EF4-FFF2-40B4-BE49-F238E27FC236}">
              <a16:creationId xmlns:a16="http://schemas.microsoft.com/office/drawing/2014/main" id="{00000000-0008-0000-0000-000094000000}"/>
            </a:ext>
          </a:extLst>
        </xdr:cNvPr>
        <xdr:cNvSpPr/>
      </xdr:nvSpPr>
      <xdr:spPr>
        <a:xfrm>
          <a:off x="24434005" y="5245893"/>
          <a:ext cx="371476" cy="304800"/>
        </a:xfrm>
        <a:prstGeom prst="ellipse">
          <a:avLst/>
        </a:prstGeom>
        <a:solidFill>
          <a:schemeClr val="accent2"/>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en-US" altLang="ja-JP" sz="1200">
              <a:solidFill>
                <a:schemeClr val="bg1"/>
              </a:solidFill>
              <a:latin typeface="メイリオ" panose="020B0604030504040204" pitchFamily="50" charset="-128"/>
              <a:ea typeface="メイリオ" panose="020B0604030504040204" pitchFamily="50" charset="-128"/>
            </a:rPr>
            <a:t>A</a:t>
          </a:r>
          <a:endParaRPr kumimoji="1" lang="ja-JP" altLang="en-US" sz="1200">
            <a:solidFill>
              <a:schemeClr val="bg1"/>
            </a:solidFill>
            <a:latin typeface="メイリオ" panose="020B0604030504040204" pitchFamily="50" charset="-128"/>
            <a:ea typeface="メイリオ" panose="020B0604030504040204" pitchFamily="50" charset="-128"/>
          </a:endParaRPr>
        </a:p>
      </xdr:txBody>
    </xdr:sp>
    <xdr:clientData/>
  </xdr:twoCellAnchor>
  <xdr:twoCellAnchor>
    <xdr:from>
      <xdr:col>204</xdr:col>
      <xdr:colOff>142873</xdr:colOff>
      <xdr:row>99</xdr:row>
      <xdr:rowOff>38098</xdr:rowOff>
    </xdr:from>
    <xdr:to>
      <xdr:col>206</xdr:col>
      <xdr:colOff>152398</xdr:colOff>
      <xdr:row>104</xdr:row>
      <xdr:rowOff>9524</xdr:rowOff>
    </xdr:to>
    <xdr:sp macro="" textlink="">
      <xdr:nvSpPr>
        <xdr:cNvPr id="149" name="楕円 148">
          <a:extLst>
            <a:ext uri="{FF2B5EF4-FFF2-40B4-BE49-F238E27FC236}">
              <a16:creationId xmlns:a16="http://schemas.microsoft.com/office/drawing/2014/main" id="{00000000-0008-0000-0000-000095000000}"/>
            </a:ext>
          </a:extLst>
        </xdr:cNvPr>
        <xdr:cNvSpPr/>
      </xdr:nvSpPr>
      <xdr:spPr>
        <a:xfrm>
          <a:off x="17602198" y="7077073"/>
          <a:ext cx="371475" cy="304801"/>
        </a:xfrm>
        <a:prstGeom prst="ellipse">
          <a:avLst/>
        </a:prstGeom>
        <a:solidFill>
          <a:schemeClr val="accent2"/>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en-US" altLang="ja-JP" sz="1200">
              <a:solidFill>
                <a:schemeClr val="bg1"/>
              </a:solidFill>
              <a:latin typeface="メイリオ" panose="020B0604030504040204" pitchFamily="50" charset="-128"/>
              <a:ea typeface="メイリオ" panose="020B0604030504040204" pitchFamily="50" charset="-128"/>
            </a:rPr>
            <a:t>B</a:t>
          </a:r>
          <a:endParaRPr kumimoji="1" lang="ja-JP" altLang="en-US" sz="1200">
            <a:solidFill>
              <a:schemeClr val="bg1"/>
            </a:solidFill>
            <a:latin typeface="メイリオ" panose="020B0604030504040204" pitchFamily="50" charset="-128"/>
            <a:ea typeface="メイリオ" panose="020B0604030504040204" pitchFamily="50" charset="-128"/>
          </a:endParaRPr>
        </a:p>
      </xdr:txBody>
    </xdr:sp>
    <xdr:clientData/>
  </xdr:twoCellAnchor>
  <xdr:twoCellAnchor>
    <xdr:from>
      <xdr:col>141</xdr:col>
      <xdr:colOff>9525</xdr:colOff>
      <xdr:row>14</xdr:row>
      <xdr:rowOff>47628</xdr:rowOff>
    </xdr:from>
    <xdr:to>
      <xdr:col>161</xdr:col>
      <xdr:colOff>9525</xdr:colOff>
      <xdr:row>16</xdr:row>
      <xdr:rowOff>47625</xdr:rowOff>
    </xdr:to>
    <xdr:cxnSp macro="">
      <xdr:nvCxnSpPr>
        <xdr:cNvPr id="150" name="カギ線コネクタ 149">
          <a:extLst>
            <a:ext uri="{FF2B5EF4-FFF2-40B4-BE49-F238E27FC236}">
              <a16:creationId xmlns:a16="http://schemas.microsoft.com/office/drawing/2014/main" id="{00000000-0008-0000-0000-000096000000}"/>
            </a:ext>
          </a:extLst>
        </xdr:cNvPr>
        <xdr:cNvCxnSpPr/>
      </xdr:nvCxnSpPr>
      <xdr:spPr>
        <a:xfrm flipV="1">
          <a:off x="10648950" y="1409703"/>
          <a:ext cx="1333500" cy="133347"/>
        </a:xfrm>
        <a:prstGeom prst="bentConnector3">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133</xdr:col>
      <xdr:colOff>19050</xdr:colOff>
      <xdr:row>13</xdr:row>
      <xdr:rowOff>19050</xdr:rowOff>
    </xdr:from>
    <xdr:ext cx="889987" cy="504825"/>
    <xdr:sp macro="" textlink="">
      <xdr:nvSpPr>
        <xdr:cNvPr id="151" name="テキスト ボックス 150">
          <a:extLst>
            <a:ext uri="{FF2B5EF4-FFF2-40B4-BE49-F238E27FC236}">
              <a16:creationId xmlns:a16="http://schemas.microsoft.com/office/drawing/2014/main" id="{00000000-0008-0000-0000-000097000000}"/>
            </a:ext>
          </a:extLst>
        </xdr:cNvPr>
        <xdr:cNvSpPr txBox="1"/>
      </xdr:nvSpPr>
      <xdr:spPr>
        <a:xfrm>
          <a:off x="10125075" y="1314450"/>
          <a:ext cx="889987"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0.7</a:t>
          </a:r>
          <a:r>
            <a:rPr kumimoji="1" lang="ja-JP" altLang="en-US" sz="1100"/>
            <a:t>ミリ</a:t>
          </a:r>
          <a:endParaRPr kumimoji="1" lang="en-US" altLang="ja-JP" sz="1100"/>
        </a:p>
        <a:p>
          <a:r>
            <a:rPr kumimoji="1" lang="ja-JP" altLang="en-US" sz="1100"/>
            <a:t>（白線の幅）</a:t>
          </a:r>
          <a:endParaRPr kumimoji="1" lang="en-US" altLang="ja-JP" sz="1100"/>
        </a:p>
        <a:p>
          <a:endParaRPr kumimoji="1" lang="ja-JP" altLang="en-US" sz="1100"/>
        </a:p>
      </xdr:txBody>
    </xdr:sp>
    <xdr:clientData/>
  </xdr:oneCellAnchor>
  <xdr:twoCellAnchor>
    <xdr:from>
      <xdr:col>126</xdr:col>
      <xdr:colOff>48829</xdr:colOff>
      <xdr:row>53</xdr:row>
      <xdr:rowOff>47097</xdr:rowOff>
    </xdr:from>
    <xdr:to>
      <xdr:col>157</xdr:col>
      <xdr:colOff>38098</xdr:colOff>
      <xdr:row>53</xdr:row>
      <xdr:rowOff>48706</xdr:rowOff>
    </xdr:to>
    <xdr:sp macro="" textlink="">
      <xdr:nvSpPr>
        <xdr:cNvPr id="152" name="Line 21">
          <a:extLst>
            <a:ext uri="{FF2B5EF4-FFF2-40B4-BE49-F238E27FC236}">
              <a16:creationId xmlns:a16="http://schemas.microsoft.com/office/drawing/2014/main" id="{00000000-0008-0000-0000-000098000000}"/>
            </a:ext>
          </a:extLst>
        </xdr:cNvPr>
        <xdr:cNvSpPr>
          <a:spLocks noChangeShapeType="1"/>
        </xdr:cNvSpPr>
      </xdr:nvSpPr>
      <xdr:spPr bwMode="auto">
        <a:xfrm flipV="1">
          <a:off x="9688129" y="4019022"/>
          <a:ext cx="2056194" cy="1609"/>
        </a:xfrm>
        <a:prstGeom prst="line">
          <a:avLst/>
        </a:prstGeom>
        <a:noFill/>
        <a:ln w="19050">
          <a:solidFill>
            <a:schemeClr val="bg1"/>
          </a:solidFill>
          <a:round/>
          <a:headEnd type="none" w="med" len="med"/>
          <a:tailEnd type="none" w="med" len="med"/>
        </a:ln>
        <a:extLst>
          <a:ext uri="{909E8E84-426E-40DD-AFC4-6F175D3DCCD1}">
            <a14:hiddenFill xmlns:a14="http://schemas.microsoft.com/office/drawing/2010/main">
              <a:noFill/>
            </a14:hiddenFill>
          </a:ext>
        </a:extLst>
      </xdr:spPr>
    </xdr:sp>
    <xdr:clientData/>
  </xdr:twoCellAnchor>
  <xdr:twoCellAnchor>
    <xdr:from>
      <xdr:col>184</xdr:col>
      <xdr:colOff>59531</xdr:colOff>
      <xdr:row>14</xdr:row>
      <xdr:rowOff>71436</xdr:rowOff>
    </xdr:from>
    <xdr:to>
      <xdr:col>184</xdr:col>
      <xdr:colOff>59531</xdr:colOff>
      <xdr:row>20</xdr:row>
      <xdr:rowOff>11906</xdr:rowOff>
    </xdr:to>
    <xdr:sp macro="" textlink="">
      <xdr:nvSpPr>
        <xdr:cNvPr id="159" name="Line 18">
          <a:extLst>
            <a:ext uri="{FF2B5EF4-FFF2-40B4-BE49-F238E27FC236}">
              <a16:creationId xmlns:a16="http://schemas.microsoft.com/office/drawing/2014/main" id="{00000000-0008-0000-0000-00009F000000}"/>
            </a:ext>
          </a:extLst>
        </xdr:cNvPr>
        <xdr:cNvSpPr>
          <a:spLocks noChangeShapeType="1"/>
        </xdr:cNvSpPr>
      </xdr:nvSpPr>
      <xdr:spPr bwMode="auto">
        <a:xfrm>
          <a:off x="13565981" y="1433511"/>
          <a:ext cx="0" cy="3500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179</xdr:col>
      <xdr:colOff>0</xdr:colOff>
      <xdr:row>18</xdr:row>
      <xdr:rowOff>71437</xdr:rowOff>
    </xdr:from>
    <xdr:to>
      <xdr:col>183</xdr:col>
      <xdr:colOff>57150</xdr:colOff>
      <xdr:row>18</xdr:row>
      <xdr:rowOff>71437</xdr:rowOff>
    </xdr:to>
    <xdr:sp macro="" textlink="">
      <xdr:nvSpPr>
        <xdr:cNvPr id="160" name="Line 19">
          <a:extLst>
            <a:ext uri="{FF2B5EF4-FFF2-40B4-BE49-F238E27FC236}">
              <a16:creationId xmlns:a16="http://schemas.microsoft.com/office/drawing/2014/main" id="{00000000-0008-0000-0000-0000A0000000}"/>
            </a:ext>
          </a:extLst>
        </xdr:cNvPr>
        <xdr:cNvSpPr>
          <a:spLocks noChangeShapeType="1"/>
        </xdr:cNvSpPr>
      </xdr:nvSpPr>
      <xdr:spPr bwMode="auto">
        <a:xfrm>
          <a:off x="13173075" y="1709737"/>
          <a:ext cx="3238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184</xdr:col>
      <xdr:colOff>59531</xdr:colOff>
      <xdr:row>49</xdr:row>
      <xdr:rowOff>71436</xdr:rowOff>
    </xdr:from>
    <xdr:to>
      <xdr:col>184</xdr:col>
      <xdr:colOff>59531</xdr:colOff>
      <xdr:row>55</xdr:row>
      <xdr:rowOff>11906</xdr:rowOff>
    </xdr:to>
    <xdr:sp macro="" textlink="">
      <xdr:nvSpPr>
        <xdr:cNvPr id="161" name="Line 18">
          <a:extLst>
            <a:ext uri="{FF2B5EF4-FFF2-40B4-BE49-F238E27FC236}">
              <a16:creationId xmlns:a16="http://schemas.microsoft.com/office/drawing/2014/main" id="{00000000-0008-0000-0000-0000A1000000}"/>
            </a:ext>
          </a:extLst>
        </xdr:cNvPr>
        <xdr:cNvSpPr>
          <a:spLocks noChangeShapeType="1"/>
        </xdr:cNvSpPr>
      </xdr:nvSpPr>
      <xdr:spPr bwMode="auto">
        <a:xfrm>
          <a:off x="13565981" y="3776661"/>
          <a:ext cx="0" cy="3405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184</xdr:col>
      <xdr:colOff>71437</xdr:colOff>
      <xdr:row>55</xdr:row>
      <xdr:rowOff>6803</xdr:rowOff>
    </xdr:from>
    <xdr:to>
      <xdr:col>184</xdr:col>
      <xdr:colOff>71438</xdr:colOff>
      <xdr:row>63</xdr:row>
      <xdr:rowOff>11906</xdr:rowOff>
    </xdr:to>
    <xdr:sp macro="" textlink="">
      <xdr:nvSpPr>
        <xdr:cNvPr id="162" name="Line 18">
          <a:extLst>
            <a:ext uri="{FF2B5EF4-FFF2-40B4-BE49-F238E27FC236}">
              <a16:creationId xmlns:a16="http://schemas.microsoft.com/office/drawing/2014/main" id="{00000000-0008-0000-0000-0000A2000000}"/>
            </a:ext>
          </a:extLst>
        </xdr:cNvPr>
        <xdr:cNvSpPr>
          <a:spLocks noChangeShapeType="1"/>
        </xdr:cNvSpPr>
      </xdr:nvSpPr>
      <xdr:spPr bwMode="auto">
        <a:xfrm flipH="1">
          <a:off x="13577887" y="4112078"/>
          <a:ext cx="1" cy="538503"/>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184</xdr:col>
      <xdr:colOff>50347</xdr:colOff>
      <xdr:row>66</xdr:row>
      <xdr:rowOff>9526</xdr:rowOff>
    </xdr:from>
    <xdr:to>
      <xdr:col>184</xdr:col>
      <xdr:colOff>50347</xdr:colOff>
      <xdr:row>74</xdr:row>
      <xdr:rowOff>26535</xdr:rowOff>
    </xdr:to>
    <xdr:sp macro="" textlink="">
      <xdr:nvSpPr>
        <xdr:cNvPr id="163" name="Line 18">
          <a:extLst>
            <a:ext uri="{FF2B5EF4-FFF2-40B4-BE49-F238E27FC236}">
              <a16:creationId xmlns:a16="http://schemas.microsoft.com/office/drawing/2014/main" id="{00000000-0008-0000-0000-0000A3000000}"/>
            </a:ext>
          </a:extLst>
        </xdr:cNvPr>
        <xdr:cNvSpPr>
          <a:spLocks noChangeShapeType="1"/>
        </xdr:cNvSpPr>
      </xdr:nvSpPr>
      <xdr:spPr bwMode="auto">
        <a:xfrm>
          <a:off x="13556797" y="4848226"/>
          <a:ext cx="0" cy="550409"/>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184</xdr:col>
      <xdr:colOff>71438</xdr:colOff>
      <xdr:row>63</xdr:row>
      <xdr:rowOff>11906</xdr:rowOff>
    </xdr:from>
    <xdr:to>
      <xdr:col>184</xdr:col>
      <xdr:colOff>71438</xdr:colOff>
      <xdr:row>66</xdr:row>
      <xdr:rowOff>0</xdr:rowOff>
    </xdr:to>
    <xdr:sp macro="" textlink="">
      <xdr:nvSpPr>
        <xdr:cNvPr id="164" name="Line 18">
          <a:extLst>
            <a:ext uri="{FF2B5EF4-FFF2-40B4-BE49-F238E27FC236}">
              <a16:creationId xmlns:a16="http://schemas.microsoft.com/office/drawing/2014/main" id="{00000000-0008-0000-0000-0000A4000000}"/>
            </a:ext>
          </a:extLst>
        </xdr:cNvPr>
        <xdr:cNvSpPr>
          <a:spLocks noChangeShapeType="1"/>
        </xdr:cNvSpPr>
      </xdr:nvSpPr>
      <xdr:spPr bwMode="auto">
        <a:xfrm>
          <a:off x="13577888" y="4650581"/>
          <a:ext cx="0" cy="188119"/>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153</xdr:col>
      <xdr:colOff>17247</xdr:colOff>
      <xdr:row>54</xdr:row>
      <xdr:rowOff>37766</xdr:rowOff>
    </xdr:from>
    <xdr:to>
      <xdr:col>179</xdr:col>
      <xdr:colOff>1290</xdr:colOff>
      <xdr:row>63</xdr:row>
      <xdr:rowOff>21333</xdr:rowOff>
    </xdr:to>
    <xdr:grpSp>
      <xdr:nvGrpSpPr>
        <xdr:cNvPr id="165" name="グループ化 164">
          <a:extLst>
            <a:ext uri="{FF2B5EF4-FFF2-40B4-BE49-F238E27FC236}">
              <a16:creationId xmlns:a16="http://schemas.microsoft.com/office/drawing/2014/main" id="{00000000-0008-0000-0000-0000A5000000}"/>
            </a:ext>
          </a:extLst>
        </xdr:cNvPr>
        <xdr:cNvGrpSpPr/>
      </xdr:nvGrpSpPr>
      <xdr:grpSpPr>
        <a:xfrm>
          <a:off x="11456772" y="4076366"/>
          <a:ext cx="1717593" cy="583642"/>
          <a:chOff x="11630031" y="2487584"/>
          <a:chExt cx="2000441" cy="608214"/>
        </a:xfrm>
      </xdr:grpSpPr>
      <xdr:grpSp>
        <xdr:nvGrpSpPr>
          <xdr:cNvPr id="166" name="グループ化 19">
            <a:extLst>
              <a:ext uri="{FF2B5EF4-FFF2-40B4-BE49-F238E27FC236}">
                <a16:creationId xmlns:a16="http://schemas.microsoft.com/office/drawing/2014/main" id="{00000000-0008-0000-0000-0000A6000000}"/>
              </a:ext>
            </a:extLst>
          </xdr:cNvPr>
          <xdr:cNvGrpSpPr>
            <a:grpSpLocks/>
          </xdr:cNvGrpSpPr>
        </xdr:nvGrpSpPr>
        <xdr:grpSpPr bwMode="auto">
          <a:xfrm>
            <a:off x="11630031" y="2518753"/>
            <a:ext cx="2000441" cy="563913"/>
            <a:chOff x="6834572" y="543535"/>
            <a:chExt cx="2082292" cy="538466"/>
          </a:xfrm>
        </xdr:grpSpPr>
        <xdr:pic>
          <xdr:nvPicPr>
            <xdr:cNvPr id="170" name="図 3">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t="65622" r="22812"/>
            <a:stretch>
              <a:fillRect/>
            </a:stretch>
          </xdr:blipFill>
          <xdr:spPr bwMode="auto">
            <a:xfrm>
              <a:off x="6896388" y="543535"/>
              <a:ext cx="2020476" cy="528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1" name="Text Box 21">
              <a:extLst>
                <a:ext uri="{FF2B5EF4-FFF2-40B4-BE49-F238E27FC236}">
                  <a16:creationId xmlns:a16="http://schemas.microsoft.com/office/drawing/2014/main" id="{00000000-0008-0000-0000-0000AB000000}"/>
                </a:ext>
              </a:extLst>
            </xdr:cNvPr>
            <xdr:cNvSpPr txBox="1">
              <a:spLocks noChangeArrowheads="1"/>
            </xdr:cNvSpPr>
          </xdr:nvSpPr>
          <xdr:spPr bwMode="auto">
            <a:xfrm>
              <a:off x="8384024" y="550879"/>
              <a:ext cx="506064" cy="469128"/>
            </a:xfrm>
            <a:prstGeom prst="rect">
              <a:avLst/>
            </a:prstGeom>
            <a:noFill/>
            <a:ln>
              <a:noFill/>
              <a:headEnd/>
              <a:tailEnd/>
            </a:ln>
          </xdr:spPr>
          <xdr:style>
            <a:lnRef idx="2">
              <a:schemeClr val="dk1">
                <a:shade val="50000"/>
              </a:schemeClr>
            </a:lnRef>
            <a:fillRef idx="1">
              <a:schemeClr val="dk1"/>
            </a:fillRef>
            <a:effectRef idx="0">
              <a:schemeClr val="dk1"/>
            </a:effectRef>
            <a:fontRef idx="minor">
              <a:schemeClr val="lt1"/>
            </a:fontRef>
          </xdr:style>
          <xdr:txBody>
            <a:bodyPr vertOverflow="clip" wrap="square" lIns="27432" tIns="18288" rIns="0" bIns="0" anchor="ctr" upright="1"/>
            <a:lstStyle/>
            <a:p>
              <a:pPr algn="ctr" rtl="0">
                <a:defRPr sz="1000"/>
              </a:pPr>
              <a:r>
                <a:rPr lang="en-US" altLang="ja-JP" sz="3600">
                  <a:latin typeface="+mj-ea"/>
                  <a:ea typeface="+mj-ea"/>
                </a:rPr>
                <a:t>A</a:t>
              </a:r>
            </a:p>
            <a:p>
              <a:pPr algn="ctr" rtl="0">
                <a:defRPr sz="1000"/>
              </a:pPr>
              <a:endParaRPr lang="en-US" altLang="ja-JP"/>
            </a:p>
          </xdr:txBody>
        </xdr:sp>
        <xdr:sp macro="" textlink="">
          <xdr:nvSpPr>
            <xdr:cNvPr id="172" name="Rectangle 4594">
              <a:extLst>
                <a:ext uri="{FF2B5EF4-FFF2-40B4-BE49-F238E27FC236}">
                  <a16:creationId xmlns:a16="http://schemas.microsoft.com/office/drawing/2014/main" id="{00000000-0008-0000-0000-0000AC000000}"/>
                </a:ext>
              </a:extLst>
            </xdr:cNvPr>
            <xdr:cNvSpPr>
              <a:spLocks noChangeArrowheads="1"/>
            </xdr:cNvSpPr>
          </xdr:nvSpPr>
          <xdr:spPr bwMode="auto">
            <a:xfrm>
              <a:off x="6834572" y="828672"/>
              <a:ext cx="1592485" cy="253329"/>
            </a:xfrm>
            <a:prstGeom prst="rect">
              <a:avLst/>
            </a:prstGeom>
            <a:noFill/>
            <a:ln>
              <a:noFill/>
              <a:headEnd/>
              <a:tailEnd/>
            </a:ln>
          </xdr:spPr>
          <xdr:style>
            <a:lnRef idx="2">
              <a:schemeClr val="dk1">
                <a:shade val="50000"/>
              </a:schemeClr>
            </a:lnRef>
            <a:fillRef idx="1">
              <a:schemeClr val="dk1"/>
            </a:fillRef>
            <a:effectRef idx="0">
              <a:schemeClr val="dk1"/>
            </a:effectRef>
            <a:fontRef idx="minor">
              <a:schemeClr val="lt1"/>
            </a:fontRef>
          </xdr:style>
          <xdr:txBody>
            <a:bodyPr vertOverflow="clip" wrap="square" lIns="27432" tIns="18288" rIns="27432" bIns="18288" anchor="ctr" upright="1"/>
            <a:lstStyle/>
            <a:p>
              <a:pPr algn="ctr" rtl="0">
                <a:lnSpc>
                  <a:spcPts val="1000"/>
                </a:lnSpc>
                <a:defRPr sz="1000"/>
              </a:pPr>
              <a:r>
                <a:rPr lang="ja-JP" altLang="en-US" sz="1200" b="1">
                  <a:latin typeface="+mj-ea"/>
                  <a:ea typeface="+mj-ea"/>
                </a:rPr>
                <a:t>一般用</a:t>
              </a:r>
              <a:r>
                <a:rPr lang="en-US" altLang="ja-JP" sz="1200" b="1">
                  <a:latin typeface="+mj-ea"/>
                  <a:ea typeface="+mj-ea"/>
                </a:rPr>
                <a:t>A</a:t>
              </a:r>
              <a:r>
                <a:rPr lang="ja-JP" altLang="en-US" sz="1200" b="1">
                  <a:latin typeface="+mj-ea"/>
                  <a:ea typeface="+mj-ea"/>
                </a:rPr>
                <a:t>（赤色）</a:t>
              </a:r>
              <a:endParaRPr lang="en-US" altLang="ja-JP" sz="1200" b="1">
                <a:latin typeface="+mj-ea"/>
                <a:ea typeface="+mj-ea"/>
              </a:endParaRPr>
            </a:p>
          </xdr:txBody>
        </xdr:sp>
      </xdr:grpSp>
      <xdr:cxnSp macro="">
        <xdr:nvCxnSpPr>
          <xdr:cNvPr id="167" name="直線コネクタ 166">
            <a:extLst>
              <a:ext uri="{FF2B5EF4-FFF2-40B4-BE49-F238E27FC236}">
                <a16:creationId xmlns:a16="http://schemas.microsoft.com/office/drawing/2014/main" id="{00000000-0008-0000-0000-0000A7000000}"/>
              </a:ext>
            </a:extLst>
          </xdr:cNvPr>
          <xdr:cNvCxnSpPr/>
        </xdr:nvCxnSpPr>
        <xdr:spPr>
          <a:xfrm>
            <a:off x="13105707" y="2487584"/>
            <a:ext cx="0" cy="608214"/>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168" name="Rectangle 4594">
            <a:extLst>
              <a:ext uri="{FF2B5EF4-FFF2-40B4-BE49-F238E27FC236}">
                <a16:creationId xmlns:a16="http://schemas.microsoft.com/office/drawing/2014/main" id="{00000000-0008-0000-0000-0000A8000000}"/>
              </a:ext>
            </a:extLst>
          </xdr:cNvPr>
          <xdr:cNvSpPr>
            <a:spLocks noChangeArrowheads="1"/>
          </xdr:cNvSpPr>
        </xdr:nvSpPr>
        <xdr:spPr bwMode="auto">
          <a:xfrm>
            <a:off x="11785236" y="2557119"/>
            <a:ext cx="1227991" cy="240314"/>
          </a:xfrm>
          <a:prstGeom prst="rect">
            <a:avLst/>
          </a:prstGeom>
          <a:noFill/>
          <a:ln>
            <a:noFill/>
            <a:headEnd/>
            <a:tailEnd/>
          </a:ln>
        </xdr:spPr>
        <xdr:style>
          <a:lnRef idx="2">
            <a:schemeClr val="dk1">
              <a:shade val="50000"/>
            </a:schemeClr>
          </a:lnRef>
          <a:fillRef idx="1">
            <a:schemeClr val="dk1"/>
          </a:fillRef>
          <a:effectRef idx="0">
            <a:schemeClr val="dk1"/>
          </a:effectRef>
          <a:fontRef idx="minor">
            <a:schemeClr val="lt1"/>
          </a:fontRef>
        </xdr:style>
        <xdr:txBody>
          <a:bodyPr vertOverflow="clip" wrap="square" lIns="27432" tIns="18288" rIns="27432" bIns="18288" anchor="ctr" upright="1"/>
          <a:lstStyle/>
          <a:p>
            <a:pPr algn="ctr" rtl="0">
              <a:lnSpc>
                <a:spcPts val="1000"/>
              </a:lnSpc>
              <a:defRPr sz="1000"/>
            </a:pPr>
            <a:r>
              <a:rPr lang="ja-JP" altLang="en-US" sz="1400" b="1"/>
              <a:t>申込書</a:t>
            </a:r>
          </a:p>
        </xdr:txBody>
      </xdr:sp>
      <xdr:sp macro="" textlink="">
        <xdr:nvSpPr>
          <xdr:cNvPr id="169" name="Line 21">
            <a:extLst>
              <a:ext uri="{FF2B5EF4-FFF2-40B4-BE49-F238E27FC236}">
                <a16:creationId xmlns:a16="http://schemas.microsoft.com/office/drawing/2014/main" id="{00000000-0008-0000-0000-0000A9000000}"/>
              </a:ext>
            </a:extLst>
          </xdr:cNvPr>
          <xdr:cNvSpPr>
            <a:spLocks noChangeShapeType="1"/>
          </xdr:cNvSpPr>
        </xdr:nvSpPr>
        <xdr:spPr bwMode="auto">
          <a:xfrm>
            <a:off x="11682601" y="2795843"/>
            <a:ext cx="1420974" cy="0"/>
          </a:xfrm>
          <a:prstGeom prst="line">
            <a:avLst/>
          </a:prstGeom>
          <a:noFill/>
          <a:ln w="19050">
            <a:solidFill>
              <a:schemeClr val="bg1"/>
            </a:solidFill>
            <a:round/>
            <a:headEnd type="none" w="med" len="med"/>
            <a:tailEnd type="none" w="med" len="med"/>
          </a:ln>
          <a:extLst>
            <a:ext uri="{909E8E84-426E-40DD-AFC4-6F175D3DCCD1}">
              <a14:hiddenFill xmlns:a14="http://schemas.microsoft.com/office/drawing/2010/main">
                <a:noFill/>
              </a14:hiddenFill>
            </a:ext>
          </a:extLst>
        </xdr:spPr>
      </xdr:sp>
    </xdr:grpSp>
    <xdr:clientData/>
  </xdr:twoCellAnchor>
  <xdr:twoCellAnchor>
    <xdr:from>
      <xdr:col>153</xdr:col>
      <xdr:colOff>71436</xdr:colOff>
      <xdr:row>53</xdr:row>
      <xdr:rowOff>29969</xdr:rowOff>
    </xdr:from>
    <xdr:to>
      <xdr:col>178</xdr:col>
      <xdr:colOff>71436</xdr:colOff>
      <xdr:row>53</xdr:row>
      <xdr:rowOff>29969</xdr:rowOff>
    </xdr:to>
    <xdr:sp macro="" textlink="">
      <xdr:nvSpPr>
        <xdr:cNvPr id="173" name="Line 21">
          <a:extLst>
            <a:ext uri="{FF2B5EF4-FFF2-40B4-BE49-F238E27FC236}">
              <a16:creationId xmlns:a16="http://schemas.microsoft.com/office/drawing/2014/main" id="{00000000-0008-0000-0000-0000AD000000}"/>
            </a:ext>
          </a:extLst>
        </xdr:cNvPr>
        <xdr:cNvSpPr>
          <a:spLocks noChangeShapeType="1"/>
        </xdr:cNvSpPr>
      </xdr:nvSpPr>
      <xdr:spPr bwMode="auto">
        <a:xfrm flipV="1">
          <a:off x="11510961" y="4001894"/>
          <a:ext cx="1666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154</xdr:col>
      <xdr:colOff>4133</xdr:colOff>
      <xdr:row>64</xdr:row>
      <xdr:rowOff>60636</xdr:rowOff>
    </xdr:from>
    <xdr:to>
      <xdr:col>179</xdr:col>
      <xdr:colOff>0</xdr:colOff>
      <xdr:row>64</xdr:row>
      <xdr:rowOff>64478</xdr:rowOff>
    </xdr:to>
    <xdr:sp macro="" textlink="">
      <xdr:nvSpPr>
        <xdr:cNvPr id="174" name="Line 21">
          <a:extLst>
            <a:ext uri="{FF2B5EF4-FFF2-40B4-BE49-F238E27FC236}">
              <a16:creationId xmlns:a16="http://schemas.microsoft.com/office/drawing/2014/main" id="{00000000-0008-0000-0000-0000AE000000}"/>
            </a:ext>
          </a:extLst>
        </xdr:cNvPr>
        <xdr:cNvSpPr>
          <a:spLocks noChangeShapeType="1"/>
        </xdr:cNvSpPr>
      </xdr:nvSpPr>
      <xdr:spPr bwMode="auto">
        <a:xfrm>
          <a:off x="11621702" y="4814344"/>
          <a:ext cx="1681060" cy="3842"/>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175</xdr:col>
      <xdr:colOff>11905</xdr:colOff>
      <xdr:row>233</xdr:row>
      <xdr:rowOff>59531</xdr:rowOff>
    </xdr:from>
    <xdr:to>
      <xdr:col>181</xdr:col>
      <xdr:colOff>11905</xdr:colOff>
      <xdr:row>239</xdr:row>
      <xdr:rowOff>47626</xdr:rowOff>
    </xdr:to>
    <xdr:sp macro="" textlink="">
      <xdr:nvSpPr>
        <xdr:cNvPr id="100" name="Line 78">
          <a:extLst>
            <a:ext uri="{FF2B5EF4-FFF2-40B4-BE49-F238E27FC236}">
              <a16:creationId xmlns:a16="http://schemas.microsoft.com/office/drawing/2014/main" id="{00000000-0008-0000-0000-000064000000}"/>
            </a:ext>
          </a:extLst>
        </xdr:cNvPr>
        <xdr:cNvSpPr>
          <a:spLocks noChangeShapeType="1"/>
        </xdr:cNvSpPr>
      </xdr:nvSpPr>
      <xdr:spPr bwMode="auto">
        <a:xfrm flipH="1">
          <a:off x="13751718" y="17097375"/>
          <a:ext cx="428625" cy="416720"/>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153</xdr:col>
      <xdr:colOff>66256</xdr:colOff>
      <xdr:row>66</xdr:row>
      <xdr:rowOff>1</xdr:rowOff>
    </xdr:from>
    <xdr:to>
      <xdr:col>179</xdr:col>
      <xdr:colOff>722</xdr:colOff>
      <xdr:row>73</xdr:row>
      <xdr:rowOff>59533</xdr:rowOff>
    </xdr:to>
    <xdr:grpSp>
      <xdr:nvGrpSpPr>
        <xdr:cNvPr id="185" name="グループ化 184">
          <a:extLst>
            <a:ext uri="{FF2B5EF4-FFF2-40B4-BE49-F238E27FC236}">
              <a16:creationId xmlns:a16="http://schemas.microsoft.com/office/drawing/2014/main" id="{00000000-0008-0000-0000-0000B9000000}"/>
            </a:ext>
          </a:extLst>
        </xdr:cNvPr>
        <xdr:cNvGrpSpPr/>
      </xdr:nvGrpSpPr>
      <xdr:grpSpPr>
        <a:xfrm>
          <a:off x="11505781" y="4838701"/>
          <a:ext cx="1668016" cy="526257"/>
          <a:chOff x="12239228" y="5119687"/>
          <a:chExt cx="1786318" cy="559595"/>
        </a:xfrm>
      </xdr:grpSpPr>
      <xdr:grpSp>
        <xdr:nvGrpSpPr>
          <xdr:cNvPr id="189" name="グループ化 188">
            <a:extLst>
              <a:ext uri="{FF2B5EF4-FFF2-40B4-BE49-F238E27FC236}">
                <a16:creationId xmlns:a16="http://schemas.microsoft.com/office/drawing/2014/main" id="{00000000-0008-0000-0000-0000BD000000}"/>
              </a:ext>
            </a:extLst>
          </xdr:cNvPr>
          <xdr:cNvGrpSpPr/>
        </xdr:nvGrpSpPr>
        <xdr:grpSpPr>
          <a:xfrm>
            <a:off x="12239228" y="5121981"/>
            <a:ext cx="1786318" cy="557301"/>
            <a:chOff x="11518326" y="3723358"/>
            <a:chExt cx="1908971" cy="539799"/>
          </a:xfrm>
        </xdr:grpSpPr>
        <xdr:sp macro="" textlink="">
          <xdr:nvSpPr>
            <xdr:cNvPr id="193" name="テキスト ボックス 192">
              <a:extLst>
                <a:ext uri="{FF2B5EF4-FFF2-40B4-BE49-F238E27FC236}">
                  <a16:creationId xmlns:a16="http://schemas.microsoft.com/office/drawing/2014/main" id="{00000000-0008-0000-0000-0000C1000000}"/>
                </a:ext>
              </a:extLst>
            </xdr:cNvPr>
            <xdr:cNvSpPr txBox="1"/>
          </xdr:nvSpPr>
          <xdr:spPr>
            <a:xfrm>
              <a:off x="11518738" y="3723358"/>
              <a:ext cx="1908559" cy="53979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endParaRPr kumimoji="1" lang="ja-JP" altLang="en-US" sz="1200" b="1"/>
            </a:p>
          </xdr:txBody>
        </xdr:sp>
        <xdr:cxnSp macro="">
          <xdr:nvCxnSpPr>
            <xdr:cNvPr id="194" name="直線コネクタ 193">
              <a:extLst>
                <a:ext uri="{FF2B5EF4-FFF2-40B4-BE49-F238E27FC236}">
                  <a16:creationId xmlns:a16="http://schemas.microsoft.com/office/drawing/2014/main" id="{00000000-0008-0000-0000-0000C2000000}"/>
                </a:ext>
              </a:extLst>
            </xdr:cNvPr>
            <xdr:cNvCxnSpPr>
              <a:endCxn id="193" idx="3"/>
            </xdr:cNvCxnSpPr>
          </xdr:nvCxnSpPr>
          <xdr:spPr>
            <a:xfrm>
              <a:off x="11518326" y="3990268"/>
              <a:ext cx="1908971" cy="299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88" name="正方形/長方形 187">
            <a:extLst>
              <a:ext uri="{FF2B5EF4-FFF2-40B4-BE49-F238E27FC236}">
                <a16:creationId xmlns:a16="http://schemas.microsoft.com/office/drawing/2014/main" id="{00000000-0008-0000-0000-0000BC000000}"/>
              </a:ext>
            </a:extLst>
          </xdr:cNvPr>
          <xdr:cNvSpPr/>
        </xdr:nvSpPr>
        <xdr:spPr>
          <a:xfrm>
            <a:off x="12251531" y="5119687"/>
            <a:ext cx="1773251" cy="2976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カタログコード</a:t>
            </a:r>
          </a:p>
        </xdr:txBody>
      </xdr:sp>
    </xdr:grpSp>
    <xdr:clientData/>
  </xdr:twoCellAnchor>
  <xdr:twoCellAnchor>
    <xdr:from>
      <xdr:col>224</xdr:col>
      <xdr:colOff>35719</xdr:colOff>
      <xdr:row>258</xdr:row>
      <xdr:rowOff>0</xdr:rowOff>
    </xdr:from>
    <xdr:to>
      <xdr:col>250</xdr:col>
      <xdr:colOff>190501</xdr:colOff>
      <xdr:row>265</xdr:row>
      <xdr:rowOff>107156</xdr:rowOff>
    </xdr:to>
    <xdr:sp macro="" textlink="">
      <xdr:nvSpPr>
        <xdr:cNvPr id="182" name="Text Box 180">
          <a:extLst>
            <a:ext uri="{FF2B5EF4-FFF2-40B4-BE49-F238E27FC236}">
              <a16:creationId xmlns:a16="http://schemas.microsoft.com/office/drawing/2014/main" id="{00000000-0008-0000-0000-0000B6000000}"/>
            </a:ext>
          </a:extLst>
        </xdr:cNvPr>
        <xdr:cNvSpPr txBox="1">
          <a:spLocks noChangeArrowheads="1"/>
        </xdr:cNvSpPr>
      </xdr:nvSpPr>
      <xdr:spPr bwMode="auto">
        <a:xfrm>
          <a:off x="21907500" y="18823781"/>
          <a:ext cx="5488782" cy="892969"/>
        </a:xfrm>
        <a:prstGeom prst="rect">
          <a:avLst/>
        </a:prstGeom>
        <a:solidFill>
          <a:srgbClr val="FFFFFF"/>
        </a:solidFill>
        <a:ln w="9525" algn="ctr">
          <a:solidFill>
            <a:schemeClr val="accent1"/>
          </a:solidFill>
          <a:miter lim="800000"/>
          <a:headEnd/>
          <a:tailEnd/>
        </a:ln>
      </xdr:spPr>
      <xdr:txBody>
        <a:bodyPr vertOverflow="clip" wrap="square" lIns="27432" tIns="18288" rIns="0" bIns="0" anchor="ctr"/>
        <a:lstStyle/>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baseline="0">
              <a:effectLst/>
              <a:latin typeface="+mn-lt"/>
              <a:ea typeface="+mn-ea"/>
              <a:cs typeface="+mn-cs"/>
            </a:rPr>
            <a:t>・のしに対応しない場合は表は削除</a:t>
          </a:r>
          <a:endParaRPr lang="ja-JP" altLang="ja-JP">
            <a:effectLst/>
          </a:endParaRPr>
        </a:p>
        <a:p>
          <a:pPr rtl="0"/>
          <a:r>
            <a:rPr lang="ja-JP" altLang="ja-JP" sz="1100" b="0" i="0" baseline="0">
              <a:effectLst/>
              <a:latin typeface="+mn-lt"/>
              <a:ea typeface="+mn-ea"/>
              <a:cs typeface="+mn-cs"/>
            </a:rPr>
            <a:t>・「のし」表の項目は、</a:t>
          </a:r>
          <a:r>
            <a:rPr lang="ja-JP" altLang="en-US" sz="1100" b="0" i="0" baseline="0">
              <a:effectLst/>
              <a:latin typeface="+mn-lt"/>
              <a:ea typeface="+mn-ea"/>
              <a:cs typeface="+mn-cs"/>
            </a:rPr>
            <a:t>商品提供者</a:t>
          </a:r>
          <a:r>
            <a:rPr lang="ja-JP" altLang="ja-JP" sz="1100" b="0" i="0" baseline="0">
              <a:effectLst/>
              <a:latin typeface="+mn-lt"/>
              <a:ea typeface="+mn-ea"/>
              <a:cs typeface="+mn-cs"/>
            </a:rPr>
            <a:t>様のご希望により省略可。</a:t>
          </a:r>
          <a:r>
            <a:rPr lang="ja-JP" altLang="en-US" sz="1100" b="0" i="0" baseline="0">
              <a:effectLst/>
              <a:latin typeface="+mn-lt"/>
              <a:ea typeface="+mn-ea"/>
              <a:cs typeface="+mn-cs"/>
            </a:rPr>
            <a:t>（</a:t>
          </a:r>
          <a:r>
            <a:rPr lang="en-US" altLang="ja-JP" sz="1100" b="0" i="0" baseline="0">
              <a:effectLst/>
              <a:latin typeface="+mn-lt"/>
              <a:ea typeface="+mn-ea"/>
              <a:cs typeface="+mn-cs"/>
            </a:rPr>
            <a:t>99</a:t>
          </a:r>
          <a:r>
            <a:rPr lang="ja-JP" altLang="en-US" sz="1100" b="0" i="0" baseline="0">
              <a:effectLst/>
              <a:latin typeface="+mn-lt"/>
              <a:ea typeface="+mn-ea"/>
              <a:cs typeface="+mn-cs"/>
            </a:rPr>
            <a:t>その他含む）</a:t>
          </a:r>
          <a:endParaRPr lang="en-US" altLang="ja-JP" sz="1100" b="0" i="0" baseline="0">
            <a:effectLst/>
            <a:latin typeface="+mn-lt"/>
            <a:ea typeface="+mn-ea"/>
            <a:cs typeface="+mn-cs"/>
          </a:endParaRPr>
        </a:p>
        <a:p>
          <a:pPr rtl="0"/>
          <a:r>
            <a:rPr lang="ja-JP" altLang="en-US" sz="1100" b="0" i="0" baseline="0">
              <a:effectLst/>
              <a:latin typeface="+mn-lt"/>
              <a:ea typeface="+mn-ea"/>
              <a:cs typeface="+mn-cs"/>
            </a:rPr>
            <a:t>・「</a:t>
          </a:r>
          <a:r>
            <a:rPr lang="en-US" altLang="ja-JP" sz="1100" b="0" i="0" baseline="0">
              <a:effectLst/>
              <a:latin typeface="+mn-lt"/>
              <a:ea typeface="+mn-ea"/>
              <a:cs typeface="+mn-cs"/>
            </a:rPr>
            <a:t>99</a:t>
          </a:r>
          <a:r>
            <a:rPr lang="ja-JP" altLang="en-US" sz="1100" b="0" i="0" baseline="0">
              <a:effectLst/>
              <a:latin typeface="+mn-lt"/>
              <a:ea typeface="+mn-ea"/>
              <a:cs typeface="+mn-cs"/>
            </a:rPr>
            <a:t>その他」を省略する場合は、表下部の</a:t>
          </a:r>
          <a:r>
            <a:rPr lang="en-US" altLang="ja-JP" sz="1100" b="0" i="0" baseline="0">
              <a:effectLst/>
              <a:latin typeface="+mn-lt"/>
              <a:ea typeface="+mn-ea"/>
              <a:cs typeface="+mn-cs"/>
            </a:rPr>
            <a:t>※</a:t>
          </a:r>
          <a:r>
            <a:rPr lang="ja-JP" altLang="en-US" sz="1100" b="0" i="0" baseline="0">
              <a:effectLst/>
              <a:latin typeface="+mn-lt"/>
              <a:ea typeface="+mn-ea"/>
              <a:cs typeface="+mn-cs"/>
            </a:rPr>
            <a:t>印以下の文章は削除</a:t>
          </a:r>
          <a:endParaRPr lang="en-US" altLang="ja-JP" sz="1100" b="0" i="0" baseline="0">
            <a:effectLst/>
            <a:latin typeface="+mn-lt"/>
            <a:ea typeface="+mn-ea"/>
            <a:cs typeface="+mn-cs"/>
          </a:endParaRPr>
        </a:p>
        <a:p>
          <a:pPr rtl="0"/>
          <a:r>
            <a:rPr lang="en-US" altLang="ja-JP" sz="1050" b="0" i="0" baseline="0">
              <a:solidFill>
                <a:srgbClr val="FF0000"/>
              </a:solidFill>
              <a:effectLst/>
              <a:latin typeface="+mn-lt"/>
              <a:ea typeface="+mn-ea"/>
              <a:cs typeface="+mn-cs"/>
            </a:rPr>
            <a:t>※</a:t>
          </a:r>
          <a:r>
            <a:rPr lang="ja-JP" altLang="en-US" sz="1050" b="0" i="0" baseline="0">
              <a:solidFill>
                <a:srgbClr val="FF0000"/>
              </a:solidFill>
              <a:effectLst/>
              <a:latin typeface="+mn-lt"/>
              <a:ea typeface="+mn-ea"/>
              <a:cs typeface="+mn-cs"/>
            </a:rPr>
            <a:t>「</a:t>
          </a:r>
          <a:r>
            <a:rPr lang="en-US" altLang="ja-JP" sz="1050" b="0" i="0" baseline="0">
              <a:solidFill>
                <a:srgbClr val="FF0000"/>
              </a:solidFill>
              <a:effectLst/>
              <a:latin typeface="+mn-lt"/>
              <a:ea typeface="+mn-ea"/>
              <a:cs typeface="+mn-cs"/>
            </a:rPr>
            <a:t>99</a:t>
          </a:r>
          <a:r>
            <a:rPr lang="ja-JP" altLang="en-US" sz="1050" b="0" i="0" baseline="0">
              <a:solidFill>
                <a:srgbClr val="FF0000"/>
              </a:solidFill>
              <a:effectLst/>
              <a:latin typeface="+mn-lt"/>
              <a:ea typeface="+mn-ea"/>
              <a:cs typeface="+mn-cs"/>
            </a:rPr>
            <a:t>」を入れると様々なのしにご対応いただく可能性があるためご注意ください。</a:t>
          </a:r>
          <a:endParaRPr lang="ja-JP" altLang="ja-JP" sz="700">
            <a:solidFill>
              <a:srgbClr val="FF0000"/>
            </a:solidFill>
            <a:effectLst/>
          </a:endParaRPr>
        </a:p>
      </xdr:txBody>
    </xdr:sp>
    <xdr:clientData/>
  </xdr:twoCellAnchor>
  <xdr:twoCellAnchor editAs="oneCell">
    <xdr:from>
      <xdr:col>27</xdr:col>
      <xdr:colOff>1</xdr:colOff>
      <xdr:row>192</xdr:row>
      <xdr:rowOff>32846</xdr:rowOff>
    </xdr:from>
    <xdr:to>
      <xdr:col>164</xdr:col>
      <xdr:colOff>0</xdr:colOff>
      <xdr:row>198</xdr:row>
      <xdr:rowOff>65253</xdr:rowOff>
    </xdr:to>
    <xdr:pic>
      <xdr:nvPicPr>
        <xdr:cNvPr id="154" name="図 153">
          <a:extLst>
            <a:ext uri="{FF2B5EF4-FFF2-40B4-BE49-F238E27FC236}">
              <a16:creationId xmlns:a16="http://schemas.microsoft.com/office/drawing/2014/main" id="{D368AE0D-6E41-4372-B82D-9A47C5DE6214}"/>
            </a:ext>
          </a:extLst>
        </xdr:cNvPr>
        <xdr:cNvPicPr>
          <a:picLocks noChangeAspect="1"/>
        </xdr:cNvPicPr>
      </xdr:nvPicPr>
      <xdr:blipFill>
        <a:blip xmlns:r="http://schemas.openxmlformats.org/officeDocument/2006/relationships" r:embed="rId13"/>
        <a:stretch>
          <a:fillRect/>
        </a:stretch>
      </xdr:blipFill>
      <xdr:spPr>
        <a:xfrm>
          <a:off x="3008587" y="13091949"/>
          <a:ext cx="8999482" cy="426545"/>
        </a:xfrm>
        <a:prstGeom prst="rect">
          <a:avLst/>
        </a:prstGeom>
      </xdr:spPr>
    </xdr:pic>
    <xdr:clientData/>
  </xdr:twoCellAnchor>
  <xdr:twoCellAnchor>
    <xdr:from>
      <xdr:col>205</xdr:col>
      <xdr:colOff>90648</xdr:colOff>
      <xdr:row>158</xdr:row>
      <xdr:rowOff>57151</xdr:rowOff>
    </xdr:from>
    <xdr:to>
      <xdr:col>231</xdr:col>
      <xdr:colOff>156881</xdr:colOff>
      <xdr:row>190</xdr:row>
      <xdr:rowOff>48912</xdr:rowOff>
    </xdr:to>
    <xdr:grpSp>
      <xdr:nvGrpSpPr>
        <xdr:cNvPr id="200" name="グループ化 199">
          <a:extLst>
            <a:ext uri="{FF2B5EF4-FFF2-40B4-BE49-F238E27FC236}">
              <a16:creationId xmlns:a16="http://schemas.microsoft.com/office/drawing/2014/main" id="{23537EC2-AB88-451D-B05F-B749F6A35BB5}"/>
            </a:ext>
          </a:extLst>
        </xdr:cNvPr>
        <xdr:cNvGrpSpPr/>
      </xdr:nvGrpSpPr>
      <xdr:grpSpPr>
        <a:xfrm>
          <a:off x="17730948" y="11029951"/>
          <a:ext cx="4771583" cy="2125361"/>
          <a:chOff x="18676529" y="11820591"/>
          <a:chExt cx="4708354" cy="2273752"/>
        </a:xfrm>
      </xdr:grpSpPr>
      <xdr:cxnSp macro="">
        <xdr:nvCxnSpPr>
          <xdr:cNvPr id="201" name="直線コネクタ 200">
            <a:extLst>
              <a:ext uri="{FF2B5EF4-FFF2-40B4-BE49-F238E27FC236}">
                <a16:creationId xmlns:a16="http://schemas.microsoft.com/office/drawing/2014/main" id="{53BD651D-E438-4FE0-B4C7-9CED85DA5D3A}"/>
              </a:ext>
            </a:extLst>
          </xdr:cNvPr>
          <xdr:cNvCxnSpPr>
            <a:stCxn id="203" idx="0"/>
          </xdr:cNvCxnSpPr>
        </xdr:nvCxnSpPr>
        <xdr:spPr>
          <a:xfrm>
            <a:off x="18676529" y="13491497"/>
            <a:ext cx="3916432" cy="1163"/>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02" name="Text Box 180">
            <a:extLst>
              <a:ext uri="{FF2B5EF4-FFF2-40B4-BE49-F238E27FC236}">
                <a16:creationId xmlns:a16="http://schemas.microsoft.com/office/drawing/2014/main" id="{FCE5B644-3700-4597-A867-5343388D5321}"/>
              </a:ext>
            </a:extLst>
          </xdr:cNvPr>
          <xdr:cNvSpPr txBox="1">
            <a:spLocks noChangeArrowheads="1"/>
          </xdr:cNvSpPr>
        </xdr:nvSpPr>
        <xdr:spPr bwMode="auto">
          <a:xfrm>
            <a:off x="20087123" y="11820591"/>
            <a:ext cx="3297760" cy="551642"/>
          </a:xfrm>
          <a:prstGeom prst="rect">
            <a:avLst/>
          </a:prstGeom>
          <a:solidFill>
            <a:srgbClr val="FFFFFF"/>
          </a:solidFill>
          <a:ln w="9525" algn="ctr">
            <a:solidFill>
              <a:schemeClr val="accent1"/>
            </a:solidFill>
            <a:miter lim="800000"/>
            <a:headEnd/>
            <a:tailEnd/>
          </a:ln>
        </xdr:spPr>
        <xdr:txBody>
          <a:bodyPr vertOverflow="clip" wrap="square" lIns="27432" tIns="18288" rIns="0" bIns="0" anchor="ctr"/>
          <a:lstStyle/>
          <a:p>
            <a:pPr algn="l" rtl="0">
              <a:defRPr sz="1000"/>
            </a:pPr>
            <a:r>
              <a:rPr lang="ja-JP" altLang="en-US" sz="800" b="0" i="0" u="none" strike="noStrike" baseline="0">
                <a:solidFill>
                  <a:srgbClr val="0000FF"/>
                </a:solidFill>
                <a:latin typeface="ＭＳ Ｐゴシック"/>
                <a:ea typeface="ＭＳ Ｐゴシック"/>
                <a:cs typeface="+mn-cs"/>
              </a:rPr>
              <a:t>ゆうパケットで発送の場合。</a:t>
            </a:r>
            <a:endParaRPr lang="en-US" altLang="ja-JP" sz="800" b="0" i="0" u="none" strike="noStrike" baseline="0">
              <a:solidFill>
                <a:srgbClr val="0000FF"/>
              </a:solidFill>
              <a:latin typeface="ＭＳ Ｐゴシック"/>
              <a:ea typeface="ＭＳ Ｐゴシック"/>
              <a:cs typeface="+mn-cs"/>
            </a:endParaRPr>
          </a:p>
          <a:p>
            <a:pPr algn="l" rtl="0">
              <a:defRPr sz="1000"/>
            </a:pPr>
            <a:r>
              <a:rPr lang="ja-JP" altLang="en-US" sz="800" b="0" i="0" u="none" strike="noStrike" baseline="0">
                <a:solidFill>
                  <a:sysClr val="windowText" lastClr="000000"/>
                </a:solidFill>
                <a:latin typeface="ＭＳ Ｐゴシック"/>
                <a:ea typeface="ＭＳ Ｐゴシック"/>
                <a:cs typeface="+mn-cs"/>
              </a:rPr>
              <a:t>ただし、ゆうパケット商品はお届けまでに</a:t>
            </a:r>
            <a:r>
              <a:rPr lang="en-US" altLang="ja-JP" sz="800" b="0" i="0" u="none" strike="noStrike" baseline="0">
                <a:solidFill>
                  <a:sysClr val="windowText" lastClr="000000"/>
                </a:solidFill>
                <a:latin typeface="ＭＳ Ｐゴシック"/>
                <a:ea typeface="ＭＳ Ｐゴシック"/>
                <a:cs typeface="+mn-cs"/>
              </a:rPr>
              <a:t>10</a:t>
            </a:r>
            <a:r>
              <a:rPr lang="ja-JP" altLang="en-US" sz="800" b="0" i="0" u="none" strike="noStrike" baseline="0">
                <a:solidFill>
                  <a:sysClr val="windowText" lastClr="000000"/>
                </a:solidFill>
                <a:latin typeface="ＭＳ Ｐゴシック"/>
                <a:ea typeface="ＭＳ Ｐゴシック"/>
                <a:cs typeface="+mn-cs"/>
              </a:rPr>
              <a:t>日以上かかる場合があります。</a:t>
            </a:r>
          </a:p>
        </xdr:txBody>
      </xdr:sp>
      <xdr:sp macro="" textlink="">
        <xdr:nvSpPr>
          <xdr:cNvPr id="203" name="Line 82">
            <a:extLst>
              <a:ext uri="{FF2B5EF4-FFF2-40B4-BE49-F238E27FC236}">
                <a16:creationId xmlns:a16="http://schemas.microsoft.com/office/drawing/2014/main" id="{0E1BB090-A45F-4F89-8C75-F732DC99C442}"/>
              </a:ext>
            </a:extLst>
          </xdr:cNvPr>
          <xdr:cNvSpPr>
            <a:spLocks noChangeShapeType="1"/>
          </xdr:cNvSpPr>
        </xdr:nvSpPr>
        <xdr:spPr bwMode="auto">
          <a:xfrm>
            <a:off x="18676529" y="13491497"/>
            <a:ext cx="9402" cy="602846"/>
          </a:xfrm>
          <a:prstGeom prst="line">
            <a:avLst/>
          </a:prstGeom>
          <a:noFill/>
          <a:ln w="9525">
            <a:solidFill>
              <a:schemeClr val="accent1"/>
            </a:solidFill>
            <a:round/>
            <a:headEnd w="sm" len="sm"/>
            <a:tailEnd type="triangle" w="med" len="med"/>
          </a:ln>
          <a:extLst>
            <a:ext uri="{909E8E84-426E-40DD-AFC4-6F175D3DCCD1}">
              <a14:hiddenFill xmlns:a14="http://schemas.microsoft.com/office/drawing/2010/main">
                <a:noFill/>
              </a14:hiddenFill>
            </a:ext>
          </a:extLst>
        </xdr:spPr>
      </xdr:sp>
      <xdr:cxnSp macro="">
        <xdr:nvCxnSpPr>
          <xdr:cNvPr id="204" name="直線コネクタ 203">
            <a:extLst>
              <a:ext uri="{FF2B5EF4-FFF2-40B4-BE49-F238E27FC236}">
                <a16:creationId xmlns:a16="http://schemas.microsoft.com/office/drawing/2014/main" id="{8ADD4A51-A0E5-4D5A-86B0-A30BDAA56C9F}"/>
              </a:ext>
            </a:extLst>
          </xdr:cNvPr>
          <xdr:cNvCxnSpPr/>
        </xdr:nvCxnSpPr>
        <xdr:spPr>
          <a:xfrm flipH="1">
            <a:off x="22594064" y="12339118"/>
            <a:ext cx="9104" cy="1162569"/>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154</xdr:col>
      <xdr:colOff>3775</xdr:colOff>
      <xdr:row>20</xdr:row>
      <xdr:rowOff>8659</xdr:rowOff>
    </xdr:from>
    <xdr:to>
      <xdr:col>179</xdr:col>
      <xdr:colOff>1730</xdr:colOff>
      <xdr:row>49</xdr:row>
      <xdr:rowOff>57509</xdr:rowOff>
    </xdr:to>
    <xdr:pic>
      <xdr:nvPicPr>
        <xdr:cNvPr id="178" name="図 177">
          <a:extLst>
            <a:ext uri="{FF2B5EF4-FFF2-40B4-BE49-F238E27FC236}">
              <a16:creationId xmlns:a16="http://schemas.microsoft.com/office/drawing/2014/main" id="{A5CB86D3-1F9D-4093-936C-6C7C7E0F191E}"/>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346" t="9362" r="9378" b="1421"/>
        <a:stretch/>
      </xdr:blipFill>
      <xdr:spPr bwMode="auto">
        <a:xfrm>
          <a:off x="11243275" y="1762125"/>
          <a:ext cx="1621535" cy="193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54430</xdr:colOff>
      <xdr:row>153</xdr:row>
      <xdr:rowOff>57067</xdr:rowOff>
    </xdr:from>
    <xdr:to>
      <xdr:col>154</xdr:col>
      <xdr:colOff>28575</xdr:colOff>
      <xdr:row>176</xdr:row>
      <xdr:rowOff>47625</xdr:rowOff>
    </xdr:to>
    <xdr:sp macro="" textlink="">
      <xdr:nvSpPr>
        <xdr:cNvPr id="110" name="テキスト ボックス 109">
          <a:extLst>
            <a:ext uri="{FF2B5EF4-FFF2-40B4-BE49-F238E27FC236}">
              <a16:creationId xmlns:a16="http://schemas.microsoft.com/office/drawing/2014/main" id="{00000000-0008-0000-0100-00006E000000}"/>
            </a:ext>
          </a:extLst>
        </xdr:cNvPr>
        <xdr:cNvSpPr txBox="1"/>
      </xdr:nvSpPr>
      <xdr:spPr>
        <a:xfrm>
          <a:off x="1492705" y="10696492"/>
          <a:ext cx="10042070" cy="1524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●販売者　下記に記載しています。</a:t>
          </a:r>
          <a:endParaRPr kumimoji="1" lang="en-US" altLang="ja-JP" sz="900"/>
        </a:p>
        <a:p>
          <a:r>
            <a:rPr kumimoji="1" lang="ja-JP" altLang="en-US" sz="900"/>
            <a:t>●支払方法及び支払時期　①現金もしくは払込取扱票（お申込み時に全額お支払いいただきます。）②一部の郵便局窓口ではキャッシュレス決済でのお支払いが可能です。</a:t>
          </a:r>
        </a:p>
        <a:p>
          <a:r>
            <a:rPr kumimoji="1" lang="ja-JP" altLang="en-US" sz="900"/>
            <a:t>　</a:t>
          </a:r>
          <a:r>
            <a:rPr kumimoji="1" lang="en-US" altLang="ja-JP" sz="900"/>
            <a:t>※</a:t>
          </a:r>
          <a:r>
            <a:rPr kumimoji="1" lang="ja-JP" altLang="en-US" sz="900"/>
            <a:t>クイック注文では手続き案内に従ってお申込みいただき、クレジットカード決済（その他支払い決済方法を含む。）となります。</a:t>
          </a:r>
        </a:p>
        <a:p>
          <a:r>
            <a:rPr kumimoji="1" lang="ja-JP" altLang="en-US" sz="900"/>
            <a:t>●商品の引渡時期　発送開始日のあるものは、その日以降順次お届けいたします。発送開始日以降のお申込みおよび発送開始日がない場合は、</a:t>
          </a:r>
        </a:p>
        <a:p>
          <a:r>
            <a:rPr kumimoji="1" lang="ja-JP" altLang="en-US" sz="900"/>
            <a:t>　 お申込み受付後</a:t>
          </a:r>
          <a:r>
            <a:rPr kumimoji="1" lang="en-US" altLang="ja-JP" sz="900"/>
            <a:t>1</a:t>
          </a:r>
          <a:r>
            <a:rPr kumimoji="1" lang="ja-JP" altLang="en-US" sz="900"/>
            <a:t>週間から</a:t>
          </a:r>
          <a:r>
            <a:rPr kumimoji="1" lang="en-US" altLang="ja-JP" sz="900"/>
            <a:t>10</a:t>
          </a:r>
          <a:r>
            <a:rPr kumimoji="1" lang="ja-JP" altLang="en-US" sz="900"/>
            <a:t>日程度でお届けいたします。なお、簡易郵便局からお申込みのものについては、お届けが若干遅れる場合があります。</a:t>
          </a:r>
          <a:endParaRPr kumimoji="1" lang="en-US" altLang="ja-JP" sz="900"/>
        </a:p>
        <a:p>
          <a:r>
            <a:rPr kumimoji="1" lang="ja-JP" altLang="en-US" sz="900"/>
            <a:t>　 お届けまでに祝日・年末年始をはさむ場合、お届けに日数がかかることがございます。 あらかじめご了承ください。</a:t>
          </a:r>
        </a:p>
        <a:p>
          <a:r>
            <a:rPr kumimoji="1" lang="ja-JP" altLang="en-US" sz="900" baseline="0"/>
            <a:t>    </a:t>
          </a:r>
          <a:r>
            <a:rPr kumimoji="1" lang="ja-JP" altLang="en-US" sz="900" b="1"/>
            <a:t>配達日を希望される場合は、原則としてお申込みの翌日から</a:t>
          </a:r>
          <a:r>
            <a:rPr kumimoji="1" lang="en-US" altLang="ja-JP" sz="900" b="1"/>
            <a:t>10</a:t>
          </a:r>
          <a:r>
            <a:rPr kumimoji="1" lang="ja-JP" altLang="en-US" sz="900" b="1"/>
            <a:t>日目以降、</a:t>
          </a:r>
          <a:r>
            <a:rPr kumimoji="1" lang="en-US" altLang="ja-JP" sz="900" b="1"/>
            <a:t>20</a:t>
          </a:r>
          <a:r>
            <a:rPr kumimoji="1" lang="ja-JP" altLang="en-US" sz="900" b="1"/>
            <a:t>△△年○○月○○日までとなります。配達希望日欄にご記入ください。</a:t>
          </a:r>
          <a:endParaRPr kumimoji="1" lang="en-US" altLang="ja-JP" sz="900" b="1"/>
        </a:p>
        <a:p>
          <a:r>
            <a:rPr kumimoji="1" lang="ja-JP" altLang="en-US" sz="900"/>
            <a:t>●商品発送　ゆうパックでお届けします（冷蔵の場合は「チルドゆうパック（保冷剤同梱）」でお届けします。）。</a:t>
          </a:r>
          <a:endParaRPr kumimoji="1" lang="en-US" altLang="ja-JP" sz="900"/>
        </a:p>
        <a:p>
          <a:endParaRPr kumimoji="1" lang="en-US" altLang="ja-JP" sz="900"/>
        </a:p>
      </xdr:txBody>
    </xdr:sp>
    <xdr:clientData/>
  </xdr:twoCellAnchor>
  <xdr:twoCellAnchor>
    <xdr:from>
      <xdr:col>118</xdr:col>
      <xdr:colOff>19050</xdr:colOff>
      <xdr:row>121</xdr:row>
      <xdr:rowOff>47625</xdr:rowOff>
    </xdr:from>
    <xdr:to>
      <xdr:col>144</xdr:col>
      <xdr:colOff>12574</xdr:colOff>
      <xdr:row>121</xdr:row>
      <xdr:rowOff>58770</xdr:rowOff>
    </xdr:to>
    <xdr:sp macro="" textlink="">
      <xdr:nvSpPr>
        <xdr:cNvPr id="2" name="Line 80">
          <a:extLst>
            <a:ext uri="{FF2B5EF4-FFF2-40B4-BE49-F238E27FC236}">
              <a16:creationId xmlns:a16="http://schemas.microsoft.com/office/drawing/2014/main" id="{00000000-0008-0000-0100-000002000000}"/>
            </a:ext>
          </a:extLst>
        </xdr:cNvPr>
        <xdr:cNvSpPr>
          <a:spLocks noChangeShapeType="1"/>
        </xdr:cNvSpPr>
      </xdr:nvSpPr>
      <xdr:spPr bwMode="auto">
        <a:xfrm flipH="1" flipV="1">
          <a:off x="9124950" y="8553450"/>
          <a:ext cx="1727074" cy="11145"/>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3467</xdr:colOff>
      <xdr:row>22</xdr:row>
      <xdr:rowOff>17322</xdr:rowOff>
    </xdr:from>
    <xdr:to>
      <xdr:col>41</xdr:col>
      <xdr:colOff>59531</xdr:colOff>
      <xdr:row>25</xdr:row>
      <xdr:rowOff>28791</xdr:rowOff>
    </xdr:to>
    <xdr:cxnSp macro="">
      <xdr:nvCxnSpPr>
        <xdr:cNvPr id="3" name="直線矢印コネクタ 2">
          <a:extLst>
            <a:ext uri="{FF2B5EF4-FFF2-40B4-BE49-F238E27FC236}">
              <a16:creationId xmlns:a16="http://schemas.microsoft.com/office/drawing/2014/main" id="{00000000-0008-0000-0100-000003000000}"/>
            </a:ext>
          </a:extLst>
        </xdr:cNvPr>
        <xdr:cNvCxnSpPr>
          <a:stCxn id="29" idx="1"/>
        </xdr:cNvCxnSpPr>
      </xdr:nvCxnSpPr>
      <xdr:spPr>
        <a:xfrm flipH="1" flipV="1">
          <a:off x="3308642" y="1922322"/>
          <a:ext cx="722814" cy="21149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8502</xdr:colOff>
      <xdr:row>138</xdr:row>
      <xdr:rowOff>27864</xdr:rowOff>
    </xdr:from>
    <xdr:to>
      <xdr:col>179</xdr:col>
      <xdr:colOff>8502</xdr:colOff>
      <xdr:row>149</xdr:row>
      <xdr:rowOff>7131</xdr:rowOff>
    </xdr:to>
    <xdr:sp macro="" textlink="">
      <xdr:nvSpPr>
        <xdr:cNvPr id="4" name="Text Box 53">
          <a:extLst>
            <a:ext uri="{FF2B5EF4-FFF2-40B4-BE49-F238E27FC236}">
              <a16:creationId xmlns:a16="http://schemas.microsoft.com/office/drawing/2014/main" id="{00000000-0008-0000-0100-000004000000}"/>
            </a:ext>
          </a:extLst>
        </xdr:cNvPr>
        <xdr:cNvSpPr txBox="1">
          <a:spLocks noChangeArrowheads="1"/>
        </xdr:cNvSpPr>
      </xdr:nvSpPr>
      <xdr:spPr bwMode="auto">
        <a:xfrm>
          <a:off x="1713477" y="9667164"/>
          <a:ext cx="11468100" cy="71269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300"/>
            </a:lnSpc>
            <a:defRPr sz="1000"/>
          </a:pPr>
          <a:r>
            <a:rPr lang="ja-JP" altLang="en-US" sz="1400" b="1" i="0" u="none" strike="noStrike" baseline="0">
              <a:solidFill>
                <a:srgbClr val="000000"/>
              </a:solidFill>
              <a:latin typeface="ＭＳ Ｐゴシック"/>
              <a:ea typeface="+mn-ea"/>
            </a:rPr>
            <a:t>　お申込みは、郵便局備え付けのカタログ販売申込書（一般用Ａ）と一緒に郵便窓口または郵便局社員へお申付けください</a:t>
          </a:r>
          <a:endParaRPr lang="en-US" altLang="ja-JP" sz="1400" b="1" i="0" u="none" strike="noStrike" baseline="0">
            <a:solidFill>
              <a:srgbClr val="000000"/>
            </a:solidFill>
            <a:latin typeface="ＭＳ Ｐゴシック"/>
            <a:ea typeface="+mn-ea"/>
          </a:endParaRPr>
        </a:p>
        <a:p>
          <a:pPr algn="l" rtl="0">
            <a:lnSpc>
              <a:spcPts val="1300"/>
            </a:lnSpc>
            <a:defRPr sz="1000"/>
          </a:pPr>
          <a:r>
            <a:rPr lang="ja-JP" altLang="en-US" sz="1400" b="1" i="0" u="none" strike="noStrike" baseline="0">
              <a:solidFill>
                <a:srgbClr val="000000"/>
              </a:solidFill>
              <a:latin typeface="ＭＳ Ｐゴシック"/>
              <a:ea typeface="+mn-ea"/>
            </a:rPr>
            <a:t>　（一部簡易郵便局は取扱いを行っていません。）。　</a:t>
          </a:r>
        </a:p>
        <a:p>
          <a:pPr algn="l" rtl="0">
            <a:lnSpc>
              <a:spcPts val="1300"/>
            </a:lnSpc>
            <a:defRPr sz="1000"/>
          </a:pPr>
          <a:r>
            <a:rPr lang="ja-JP" altLang="en-US" sz="1400" b="1" i="0" u="none" strike="noStrike" baseline="0">
              <a:solidFill>
                <a:srgbClr val="000000"/>
              </a:solidFill>
              <a:latin typeface="ＭＳ Ｐゴシック"/>
              <a:ea typeface="ＭＳ Ｐゴシック"/>
            </a:rPr>
            <a:t>　本チラシと申込書（お客様控え）はセットでお客様控えとなりますので、商品到着まで大切に保管してください。 </a:t>
          </a:r>
        </a:p>
      </xdr:txBody>
    </xdr:sp>
    <xdr:clientData/>
  </xdr:twoCellAnchor>
  <xdr:twoCellAnchor>
    <xdr:from>
      <xdr:col>9</xdr:col>
      <xdr:colOff>51955</xdr:colOff>
      <xdr:row>32</xdr:row>
      <xdr:rowOff>18184</xdr:rowOff>
    </xdr:from>
    <xdr:to>
      <xdr:col>45</xdr:col>
      <xdr:colOff>60614</xdr:colOff>
      <xdr:row>37</xdr:row>
      <xdr:rowOff>18184</xdr:rowOff>
    </xdr:to>
    <xdr:sp macro="" textlink="">
      <xdr:nvSpPr>
        <xdr:cNvPr id="5" name="Text Box 90">
          <a:extLst>
            <a:ext uri="{FF2B5EF4-FFF2-40B4-BE49-F238E27FC236}">
              <a16:creationId xmlns:a16="http://schemas.microsoft.com/office/drawing/2014/main" id="{00000000-0008-0000-0100-000005000000}"/>
            </a:ext>
          </a:extLst>
        </xdr:cNvPr>
        <xdr:cNvSpPr txBox="1">
          <a:spLocks noChangeArrowheads="1"/>
        </xdr:cNvSpPr>
      </xdr:nvSpPr>
      <xdr:spPr bwMode="auto">
        <a:xfrm>
          <a:off x="1890280" y="2589934"/>
          <a:ext cx="2408959" cy="3333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2000" b="1" i="0" u="none" strike="noStrike" baseline="0">
              <a:solidFill>
                <a:srgbClr val="000000"/>
              </a:solidFill>
              <a:latin typeface="ＭＳ Ｐゴシック"/>
              <a:ea typeface="ＭＳ Ｐゴシック"/>
            </a:rPr>
            <a:t>お申込み期間</a:t>
          </a:r>
        </a:p>
      </xdr:txBody>
    </xdr:sp>
    <xdr:clientData/>
  </xdr:twoCellAnchor>
  <xdr:twoCellAnchor editAs="oneCell">
    <xdr:from>
      <xdr:col>2</xdr:col>
      <xdr:colOff>47624</xdr:colOff>
      <xdr:row>38</xdr:row>
      <xdr:rowOff>57150</xdr:rowOff>
    </xdr:from>
    <xdr:to>
      <xdr:col>53</xdr:col>
      <xdr:colOff>2116</xdr:colOff>
      <xdr:row>54</xdr:row>
      <xdr:rowOff>38100</xdr:rowOff>
    </xdr:to>
    <xdr:sp macro="" textlink="">
      <xdr:nvSpPr>
        <xdr:cNvPr id="6" name="Text Box 32">
          <a:extLst>
            <a:ext uri="{FF2B5EF4-FFF2-40B4-BE49-F238E27FC236}">
              <a16:creationId xmlns:a16="http://schemas.microsoft.com/office/drawing/2014/main" id="{00000000-0008-0000-0100-000006000000}"/>
            </a:ext>
          </a:extLst>
        </xdr:cNvPr>
        <xdr:cNvSpPr txBox="1">
          <a:spLocks noChangeArrowheads="1"/>
        </xdr:cNvSpPr>
      </xdr:nvSpPr>
      <xdr:spPr bwMode="auto">
        <a:xfrm>
          <a:off x="1419224" y="3028950"/>
          <a:ext cx="3354917" cy="10477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a:lstStyle/>
        <a:p>
          <a:pPr algn="l" rtl="0">
            <a:defRPr sz="1000"/>
          </a:pPr>
          <a:r>
            <a:rPr lang="ja-JP" altLang="en-US" sz="2000" b="1" i="0" u="none" strike="noStrike" baseline="0">
              <a:solidFill>
                <a:srgbClr val="000000"/>
              </a:solidFill>
              <a:latin typeface="ＭＳ Ｐゴシック"/>
              <a:ea typeface="ＭＳ Ｐゴシック"/>
            </a:rPr>
            <a:t>　　　</a:t>
          </a:r>
          <a:r>
            <a:rPr lang="en-US" altLang="ja-JP" sz="2000" b="1" i="0" u="none" strike="noStrike" baseline="0">
              <a:solidFill>
                <a:srgbClr val="000000"/>
              </a:solidFill>
              <a:latin typeface="ＭＳ Ｐゴシック"/>
              <a:ea typeface="ＭＳ Ｐゴシック"/>
            </a:rPr>
            <a:t>20   </a:t>
          </a:r>
          <a:r>
            <a:rPr lang="ja-JP" altLang="en-US" sz="2000" b="1" i="0" u="none" strike="noStrike" baseline="0">
              <a:solidFill>
                <a:srgbClr val="000000"/>
              </a:solidFill>
              <a:latin typeface="ＭＳ Ｐゴシック"/>
              <a:ea typeface="ＭＳ Ｐゴシック"/>
            </a:rPr>
            <a:t>年　　月　　日</a:t>
          </a:r>
        </a:p>
        <a:p>
          <a:pPr algn="l" rtl="0">
            <a:lnSpc>
              <a:spcPts val="1700"/>
            </a:lnSpc>
            <a:defRPr sz="1000"/>
          </a:pPr>
          <a:r>
            <a:rPr lang="ja-JP" altLang="en-US" sz="2000" b="1" i="0" u="none" strike="noStrike" baseline="0">
              <a:solidFill>
                <a:srgbClr val="000000"/>
              </a:solidFill>
              <a:latin typeface="ＭＳ Ｐゴシック"/>
              <a:ea typeface="ＭＳ Ｐゴシック"/>
            </a:rPr>
            <a:t>　　　　　　　　　～</a:t>
          </a:r>
          <a:endParaRPr lang="en-US" altLang="ja-JP" sz="2000" b="1" i="0" u="none" strike="noStrike" baseline="0">
            <a:solidFill>
              <a:srgbClr val="000000"/>
            </a:solidFill>
            <a:latin typeface="ＭＳ Ｐゴシック"/>
            <a:ea typeface="ＭＳ Ｐゴシック"/>
          </a:endParaRPr>
        </a:p>
        <a:p>
          <a:pPr algn="l" rtl="0">
            <a:lnSpc>
              <a:spcPts val="1700"/>
            </a:lnSpc>
            <a:defRPr sz="1000"/>
          </a:pPr>
          <a:r>
            <a:rPr lang="ja-JP" altLang="en-US" sz="2000" b="1" i="0" u="none" strike="noStrike" baseline="0">
              <a:solidFill>
                <a:srgbClr val="000000"/>
              </a:solidFill>
              <a:latin typeface="ＭＳ Ｐゴシック"/>
              <a:ea typeface="ＭＳ Ｐゴシック"/>
            </a:rPr>
            <a:t>　　　</a:t>
          </a:r>
          <a:r>
            <a:rPr lang="en-US" altLang="ja-JP" sz="2000" b="1" i="0" u="none" strike="noStrike" baseline="0">
              <a:solidFill>
                <a:srgbClr val="000000"/>
              </a:solidFill>
              <a:latin typeface="ＭＳ Ｐゴシック"/>
              <a:ea typeface="ＭＳ Ｐゴシック"/>
            </a:rPr>
            <a:t>20   </a:t>
          </a:r>
          <a:r>
            <a:rPr lang="ja-JP" altLang="en-US" sz="2000" b="1" i="0" u="none" strike="noStrike" baseline="0">
              <a:solidFill>
                <a:srgbClr val="000000"/>
              </a:solidFill>
              <a:latin typeface="ＭＳ Ｐゴシック"/>
              <a:ea typeface="ＭＳ Ｐゴシック"/>
            </a:rPr>
            <a:t>年　　月　　日</a:t>
          </a:r>
        </a:p>
      </xdr:txBody>
    </xdr:sp>
    <xdr:clientData/>
  </xdr:twoCellAnchor>
  <xdr:twoCellAnchor>
    <xdr:from>
      <xdr:col>56</xdr:col>
      <xdr:colOff>4081</xdr:colOff>
      <xdr:row>79</xdr:row>
      <xdr:rowOff>46264</xdr:rowOff>
    </xdr:from>
    <xdr:to>
      <xdr:col>136</xdr:col>
      <xdr:colOff>4081</xdr:colOff>
      <xdr:row>93</xdr:row>
      <xdr:rowOff>32657</xdr:rowOff>
    </xdr:to>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4976131" y="5751739"/>
          <a:ext cx="5334000" cy="9198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rtl="0" eaLnBrk="1" fontAlgn="auto" latinLnBrk="0" hangingPunct="1">
            <a:lnSpc>
              <a:spcPct val="100000"/>
            </a:lnSpc>
            <a:spcBef>
              <a:spcPts val="0"/>
            </a:spcBef>
            <a:spcAft>
              <a:spcPts val="0"/>
            </a:spcAft>
            <a:buClrTx/>
            <a:buSzTx/>
            <a:buFontTx/>
            <a:buNone/>
            <a:tabLst/>
            <a:defRPr/>
          </a:pPr>
          <a:r>
            <a:rPr lang="ja-JP" altLang="en-US" sz="3000" b="0" i="0" baseline="0">
              <a:solidFill>
                <a:sysClr val="windowText" lastClr="000000"/>
              </a:solidFill>
              <a:effectLst/>
              <a:latin typeface="+mn-lt"/>
              <a:ea typeface="+mn-ea"/>
              <a:cs typeface="+mn-cs"/>
            </a:rPr>
            <a:t>（商品情報等宣伝部分）</a:t>
          </a:r>
          <a:endParaRPr kumimoji="1" lang="ja-JP" altLang="en-US" sz="3000">
            <a:solidFill>
              <a:sysClr val="windowText" lastClr="000000"/>
            </a:solidFill>
          </a:endParaRPr>
        </a:p>
      </xdr:txBody>
    </xdr:sp>
    <xdr:clientData/>
  </xdr:twoCellAnchor>
  <xdr:twoCellAnchor>
    <xdr:from>
      <xdr:col>2</xdr:col>
      <xdr:colOff>0</xdr:colOff>
      <xdr:row>8</xdr:row>
      <xdr:rowOff>28575</xdr:rowOff>
    </xdr:from>
    <xdr:to>
      <xdr:col>9</xdr:col>
      <xdr:colOff>28575</xdr:colOff>
      <xdr:row>12</xdr:row>
      <xdr:rowOff>9525</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371600" y="990600"/>
          <a:ext cx="495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00B0F0"/>
              </a:solidFill>
            </a:rPr>
            <a:t>6.5</a:t>
          </a:r>
          <a:endParaRPr kumimoji="1" lang="ja-JP" altLang="en-US" sz="1100">
            <a:solidFill>
              <a:srgbClr val="00B0F0"/>
            </a:solidFill>
          </a:endParaRPr>
        </a:p>
      </xdr:txBody>
    </xdr:sp>
    <xdr:clientData/>
  </xdr:twoCellAnchor>
  <xdr:twoCellAnchor>
    <xdr:from>
      <xdr:col>177</xdr:col>
      <xdr:colOff>38100</xdr:colOff>
      <xdr:row>8</xdr:row>
      <xdr:rowOff>9525</xdr:rowOff>
    </xdr:from>
    <xdr:to>
      <xdr:col>184</xdr:col>
      <xdr:colOff>0</xdr:colOff>
      <xdr:row>11</xdr:row>
      <xdr:rowOff>38100</xdr:rowOff>
    </xdr:to>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13077825" y="971550"/>
          <a:ext cx="4286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00B0F0"/>
              </a:solidFill>
            </a:rPr>
            <a:t>4</a:t>
          </a:r>
          <a:endParaRPr kumimoji="1" lang="ja-JP" altLang="en-US" sz="1100">
            <a:solidFill>
              <a:srgbClr val="00B0F0"/>
            </a:solidFill>
          </a:endParaRPr>
        </a:p>
      </xdr:txBody>
    </xdr:sp>
    <xdr:clientData/>
  </xdr:twoCellAnchor>
  <xdr:twoCellAnchor editAs="oneCell">
    <xdr:from>
      <xdr:col>2</xdr:col>
      <xdr:colOff>1</xdr:colOff>
      <xdr:row>4</xdr:row>
      <xdr:rowOff>2</xdr:rowOff>
    </xdr:from>
    <xdr:to>
      <xdr:col>184</xdr:col>
      <xdr:colOff>0</xdr:colOff>
      <xdr:row>14</xdr:row>
      <xdr:rowOff>41673</xdr:rowOff>
    </xdr:to>
    <xdr:pic>
      <xdr:nvPicPr>
        <xdr:cNvPr id="11" name="図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1" y="695327"/>
          <a:ext cx="12134849" cy="70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37421</xdr:colOff>
      <xdr:row>235</xdr:row>
      <xdr:rowOff>52728</xdr:rowOff>
    </xdr:from>
    <xdr:to>
      <xdr:col>60</xdr:col>
      <xdr:colOff>5104</xdr:colOff>
      <xdr:row>260</xdr:row>
      <xdr:rowOff>38716</xdr:rowOff>
    </xdr:to>
    <xdr:sp macro="" textlink="">
      <xdr:nvSpPr>
        <xdr:cNvPr id="12" name="Text Box 12">
          <a:extLst>
            <a:ext uri="{FF2B5EF4-FFF2-40B4-BE49-F238E27FC236}">
              <a16:creationId xmlns:a16="http://schemas.microsoft.com/office/drawing/2014/main" id="{00000000-0008-0000-0100-00000C000000}"/>
            </a:ext>
          </a:extLst>
        </xdr:cNvPr>
        <xdr:cNvSpPr txBox="1">
          <a:spLocks noChangeArrowheads="1"/>
        </xdr:cNvSpPr>
      </xdr:nvSpPr>
      <xdr:spPr bwMode="auto">
        <a:xfrm>
          <a:off x="1409021" y="16159503"/>
          <a:ext cx="3834833" cy="1652863"/>
        </a:xfrm>
        <a:prstGeom prst="rect">
          <a:avLst/>
        </a:prstGeom>
        <a:noFill/>
        <a:ln w="9525">
          <a:noFill/>
          <a:miter lim="800000"/>
          <a:headEnd/>
          <a:tailEnd/>
        </a:ln>
      </xdr:spPr>
      <xdr:txBody>
        <a:bodyPr vertOverflow="clip" wrap="square" lIns="36576" tIns="18288" rIns="0" bIns="0" anchor="t" upright="1"/>
        <a:lstStyle/>
        <a:p>
          <a:pPr algn="l" rtl="0">
            <a:lnSpc>
              <a:spcPts val="1600"/>
            </a:lnSpc>
            <a:defRPr sz="1000"/>
          </a:pPr>
          <a:r>
            <a:rPr lang="ja-JP" altLang="en-US" sz="1400" b="1" i="0" strike="noStrike">
              <a:solidFill>
                <a:srgbClr val="000000"/>
              </a:solidFill>
              <a:latin typeface="ＭＳ Ｐゴシック"/>
              <a:ea typeface="ＭＳ Ｐゴシック"/>
            </a:rPr>
            <a:t>  </a:t>
          </a:r>
          <a:r>
            <a:rPr lang="ja-JP" altLang="en-US" sz="1200" b="1" i="0" strike="noStrike">
              <a:solidFill>
                <a:srgbClr val="000000"/>
              </a:solidFill>
              <a:latin typeface="ＭＳ Ｐゴシック"/>
              <a:ea typeface="ＭＳ Ｐゴシック"/>
            </a:rPr>
            <a:t>●</a:t>
          </a:r>
          <a:r>
            <a:rPr lang="ja-JP" altLang="en-US" sz="1400" b="1" i="0" strike="noStrike">
              <a:solidFill>
                <a:srgbClr val="000000"/>
              </a:solidFill>
              <a:latin typeface="ＭＳ Ｐゴシック"/>
              <a:ea typeface="ＭＳ Ｐゴシック"/>
            </a:rPr>
            <a:t>商品提供者</a:t>
          </a:r>
          <a:r>
            <a:rPr lang="ja-JP" altLang="en-US" sz="1200" b="1" i="0" strike="noStrike">
              <a:solidFill>
                <a:srgbClr val="000000"/>
              </a:solidFill>
              <a:latin typeface="ＭＳ Ｐゴシック"/>
              <a:ea typeface="ＭＳ Ｐゴシック"/>
            </a:rPr>
            <a:t>　</a:t>
          </a:r>
          <a:r>
            <a:rPr lang="ja-JP" altLang="en-US" sz="1400" b="1" i="0" strike="noStrike">
              <a:solidFill>
                <a:srgbClr val="000000"/>
              </a:solidFill>
              <a:latin typeface="ＭＳ Ｐゴシック"/>
              <a:ea typeface="ＭＳ Ｐゴシック"/>
            </a:rPr>
            <a:t>　株式会社○○○○</a:t>
          </a:r>
          <a:endParaRPr lang="en-US" altLang="ja-JP" sz="1400" b="1" i="0" strike="noStrike">
            <a:solidFill>
              <a:srgbClr val="000000"/>
            </a:solidFill>
            <a:latin typeface="ＭＳ Ｐゴシック"/>
            <a:ea typeface="ＭＳ Ｐゴシック"/>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r>
            <a:rPr lang="ja-JP" altLang="en-US" sz="1400" b="1" i="0" strike="noStrike" baseline="0">
              <a:solidFill>
                <a:srgbClr val="000000"/>
              </a:solidFill>
              <a:effectLst/>
              <a:latin typeface="ＭＳ Ｐゴシック"/>
              <a:ea typeface="ＭＳ Ｐゴシック"/>
              <a:cs typeface="+mn-cs"/>
            </a:rPr>
            <a:t> </a:t>
          </a:r>
          <a:r>
            <a:rPr lang="en-US" altLang="ja-JP" sz="1400" b="1" i="0" strike="noStrike">
              <a:solidFill>
                <a:srgbClr val="000000"/>
              </a:solidFill>
              <a:effectLst/>
              <a:latin typeface="ＭＳ Ｐゴシック"/>
              <a:ea typeface="ＭＳ Ｐゴシック"/>
              <a:cs typeface="+mn-cs"/>
            </a:rPr>
            <a:t> </a:t>
          </a:r>
          <a:r>
            <a:rPr lang="ja-JP" altLang="ja-JP" sz="1200" b="0" i="0">
              <a:effectLst/>
              <a:latin typeface="+mn-lt"/>
              <a:ea typeface="+mn-ea"/>
              <a:cs typeface="+mn-cs"/>
            </a:rPr>
            <a:t>◎商品に関するお問合せ先</a:t>
          </a:r>
          <a:endParaRPr lang="ja-JP" altLang="ja-JP" sz="1200" b="0">
            <a:effectLst/>
          </a:endParaRPr>
        </a:p>
        <a:p>
          <a:pPr rtl="0"/>
          <a:r>
            <a:rPr lang="ja-JP" altLang="ja-JP" sz="1200" b="1" i="0">
              <a:effectLst/>
              <a:latin typeface="+mn-lt"/>
              <a:ea typeface="+mn-ea"/>
              <a:cs typeface="+mn-cs"/>
            </a:rPr>
            <a:t>　　</a:t>
          </a:r>
          <a:r>
            <a:rPr lang="ja-JP" altLang="ja-JP" sz="1200" b="0" i="0" baseline="0">
              <a:effectLst/>
              <a:latin typeface="+mn-lt"/>
              <a:ea typeface="+mn-ea"/>
              <a:cs typeface="+mn-cs"/>
            </a:rPr>
            <a:t>  </a:t>
          </a:r>
          <a:r>
            <a:rPr lang="ja-JP" altLang="ja-JP" sz="1200" b="0" i="0" baseline="0">
              <a:effectLst/>
              <a:latin typeface="+mn-ea"/>
              <a:ea typeface="+mn-ea"/>
              <a:cs typeface="+mn-cs"/>
            </a:rPr>
            <a:t>電話</a:t>
          </a:r>
          <a:r>
            <a:rPr lang="ja-JP" altLang="ja-JP" sz="1200" b="0" i="0">
              <a:effectLst/>
              <a:latin typeface="+mn-ea"/>
              <a:ea typeface="+mn-ea"/>
              <a:cs typeface="+mn-cs"/>
            </a:rPr>
            <a:t>番号　</a:t>
          </a:r>
          <a:r>
            <a:rPr lang="en-US" altLang="ja-JP" sz="1200" b="0" i="0">
              <a:effectLst/>
              <a:latin typeface="+mn-ea"/>
              <a:ea typeface="+mn-ea"/>
              <a:cs typeface="+mn-cs"/>
            </a:rPr>
            <a:t>0000-000-000</a:t>
          </a:r>
          <a:endParaRPr lang="ja-JP" altLang="ja-JP" sz="1200" b="0">
            <a:effectLst/>
            <a:latin typeface="+mn-ea"/>
            <a:ea typeface="+mn-ea"/>
          </a:endParaRPr>
        </a:p>
        <a:p>
          <a:pPr algn="l" rtl="0">
            <a:lnSpc>
              <a:spcPts val="1300"/>
            </a:lnSpc>
            <a:defRPr sz="1000"/>
          </a:pPr>
          <a:r>
            <a:rPr lang="ja-JP" altLang="en-US" sz="1400" b="1" i="0" strike="noStrike">
              <a:solidFill>
                <a:srgbClr val="000000"/>
              </a:solidFill>
              <a:latin typeface="ＭＳ Ｐゴシック"/>
              <a:ea typeface="ＭＳ Ｐゴシック"/>
            </a:rPr>
            <a:t>　</a:t>
          </a:r>
          <a:endParaRPr lang="en-US" altLang="ja-JP" sz="1400" b="1" i="0" strike="noStrike">
            <a:solidFill>
              <a:srgbClr val="000000"/>
            </a:solidFill>
            <a:latin typeface="ＭＳ Ｐゴシック"/>
            <a:ea typeface="ＭＳ Ｐゴシック"/>
          </a:endParaRPr>
        </a:p>
        <a:p>
          <a:pPr algn="l" rtl="0">
            <a:lnSpc>
              <a:spcPts val="1600"/>
            </a:lnSpc>
            <a:defRPr sz="1000"/>
          </a:pPr>
          <a:r>
            <a:rPr lang="ja-JP" altLang="en-US" sz="1400" b="1" i="0" strike="noStrike" baseline="0">
              <a:solidFill>
                <a:srgbClr val="000000"/>
              </a:solidFill>
              <a:latin typeface="ＭＳ Ｐゴシック"/>
              <a:ea typeface="ＭＳ Ｐゴシック"/>
            </a:rPr>
            <a:t>　</a:t>
          </a:r>
          <a:r>
            <a:rPr lang="ja-JP" altLang="en-US" sz="1200" b="0" i="0" strike="noStrike" baseline="0">
              <a:solidFill>
                <a:srgbClr val="000000"/>
              </a:solidFill>
              <a:latin typeface="ＭＳ Ｐゴシック"/>
              <a:ea typeface="ＭＳ Ｐゴシック"/>
            </a:rPr>
            <a:t>◎お申込み方法及びお申込み後のお問合せ先</a:t>
          </a:r>
          <a:endParaRPr lang="en-US" altLang="ja-JP" sz="1200" b="0" i="0" strike="noStrike" baseline="0">
            <a:solidFill>
              <a:srgbClr val="000000"/>
            </a:solidFill>
            <a:latin typeface="ＭＳ Ｐゴシック"/>
            <a:ea typeface="ＭＳ Ｐゴシック"/>
          </a:endParaRPr>
        </a:p>
        <a:p>
          <a:pPr algn="l" rtl="0">
            <a:lnSpc>
              <a:spcPts val="1600"/>
            </a:lnSpc>
            <a:defRPr sz="1000"/>
          </a:pPr>
          <a:r>
            <a:rPr lang="ja-JP" altLang="en-US" sz="1400" b="1" i="0" strike="noStrike" baseline="0">
              <a:solidFill>
                <a:srgbClr val="000000"/>
              </a:solidFill>
              <a:latin typeface="ＭＳ Ｐゴシック"/>
              <a:ea typeface="ＭＳ Ｐゴシック"/>
            </a:rPr>
            <a:t>　　郵便局カタログ販売センター</a:t>
          </a:r>
          <a:endParaRPr lang="en-US" altLang="ja-JP" sz="1400" b="1" i="0" strike="noStrike" baseline="0">
            <a:solidFill>
              <a:srgbClr val="000000"/>
            </a:solidFill>
            <a:latin typeface="ＭＳ Ｐゴシック"/>
            <a:ea typeface="ＭＳ Ｐゴシック"/>
          </a:endParaRPr>
        </a:p>
        <a:p>
          <a:pPr algn="l" rtl="0">
            <a:lnSpc>
              <a:spcPts val="1600"/>
            </a:lnSpc>
            <a:defRPr sz="1000"/>
          </a:pPr>
          <a:r>
            <a:rPr lang="ja-JP" altLang="en-US" sz="1400" b="1" i="0" strike="noStrike" baseline="0">
              <a:solidFill>
                <a:srgbClr val="000000"/>
              </a:solidFill>
              <a:latin typeface="ＭＳ Ｐゴシック"/>
              <a:ea typeface="ＭＳ Ｐゴシック"/>
            </a:rPr>
            <a:t>　　</a:t>
          </a:r>
          <a:r>
            <a:rPr lang="ja-JP" altLang="en-US" sz="1200" b="0" i="0" strike="noStrike" baseline="0">
              <a:solidFill>
                <a:srgbClr val="000000"/>
              </a:solidFill>
              <a:latin typeface="ＭＳ Ｐゴシック"/>
              <a:ea typeface="ＭＳ Ｐゴシック"/>
            </a:rPr>
            <a:t>電話番号　</a:t>
          </a:r>
          <a:r>
            <a:rPr lang="en-US" altLang="ja-JP" sz="1200" b="0" i="0" strike="noStrike" baseline="0">
              <a:solidFill>
                <a:srgbClr val="000000"/>
              </a:solidFill>
              <a:latin typeface="ＭＳ Ｐゴシック"/>
              <a:ea typeface="ＭＳ Ｐゴシック"/>
            </a:rPr>
            <a:t>0120-000-000</a:t>
          </a:r>
          <a:endParaRPr lang="en-US" altLang="ja-JP" sz="1200" b="0" i="0" strike="noStrike">
            <a:solidFill>
              <a:srgbClr val="000000"/>
            </a:solidFill>
            <a:latin typeface="ＭＳ Ｐゴシック"/>
            <a:ea typeface="ＭＳ Ｐゴシック"/>
          </a:endParaRPr>
        </a:p>
      </xdr:txBody>
    </xdr:sp>
    <xdr:clientData/>
  </xdr:twoCellAnchor>
  <xdr:twoCellAnchor>
    <xdr:from>
      <xdr:col>3</xdr:col>
      <xdr:colOff>57149</xdr:colOff>
      <xdr:row>25</xdr:row>
      <xdr:rowOff>45244</xdr:rowOff>
    </xdr:from>
    <xdr:to>
      <xdr:col>27</xdr:col>
      <xdr:colOff>59530</xdr:colOff>
      <xdr:row>25</xdr:row>
      <xdr:rowOff>45244</xdr:rowOff>
    </xdr:to>
    <xdr:sp macro="" textlink="">
      <xdr:nvSpPr>
        <xdr:cNvPr id="13" name="Line 7">
          <a:extLst>
            <a:ext uri="{FF2B5EF4-FFF2-40B4-BE49-F238E27FC236}">
              <a16:creationId xmlns:a16="http://schemas.microsoft.com/office/drawing/2014/main" id="{00000000-0008-0000-0100-00000D000000}"/>
            </a:ext>
          </a:extLst>
        </xdr:cNvPr>
        <xdr:cNvSpPr>
          <a:spLocks noChangeShapeType="1"/>
        </xdr:cNvSpPr>
      </xdr:nvSpPr>
      <xdr:spPr bwMode="auto">
        <a:xfrm>
          <a:off x="1495424" y="2150269"/>
          <a:ext cx="160258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60</xdr:col>
      <xdr:colOff>1360</xdr:colOff>
      <xdr:row>234</xdr:row>
      <xdr:rowOff>29854</xdr:rowOff>
    </xdr:from>
    <xdr:to>
      <xdr:col>126</xdr:col>
      <xdr:colOff>20411</xdr:colOff>
      <xdr:row>262</xdr:row>
      <xdr:rowOff>23809</xdr:rowOff>
    </xdr:to>
    <xdr:grpSp>
      <xdr:nvGrpSpPr>
        <xdr:cNvPr id="14" name="グループ化 13">
          <a:extLst>
            <a:ext uri="{FF2B5EF4-FFF2-40B4-BE49-F238E27FC236}">
              <a16:creationId xmlns:a16="http://schemas.microsoft.com/office/drawing/2014/main" id="{00000000-0008-0000-0100-00000E000000}"/>
            </a:ext>
          </a:extLst>
        </xdr:cNvPr>
        <xdr:cNvGrpSpPr/>
      </xdr:nvGrpSpPr>
      <xdr:grpSpPr>
        <a:xfrm>
          <a:off x="5240110" y="16069954"/>
          <a:ext cx="4419601" cy="1860855"/>
          <a:chOff x="4175692" y="16329510"/>
          <a:chExt cx="4738688" cy="1994205"/>
        </a:xfrm>
      </xdr:grpSpPr>
      <xdr:grpSp>
        <xdr:nvGrpSpPr>
          <xdr:cNvPr id="15" name="グループ化 10">
            <a:extLst>
              <a:ext uri="{FF2B5EF4-FFF2-40B4-BE49-F238E27FC236}">
                <a16:creationId xmlns:a16="http://schemas.microsoft.com/office/drawing/2014/main" id="{00000000-0008-0000-0100-00000F000000}"/>
              </a:ext>
            </a:extLst>
          </xdr:cNvPr>
          <xdr:cNvGrpSpPr>
            <a:grpSpLocks/>
          </xdr:cNvGrpSpPr>
        </xdr:nvGrpSpPr>
        <xdr:grpSpPr bwMode="auto">
          <a:xfrm>
            <a:off x="4175692" y="16329510"/>
            <a:ext cx="4602615" cy="1994205"/>
            <a:chOff x="6584935" y="15353265"/>
            <a:chExt cx="4101029" cy="1769972"/>
          </a:xfrm>
        </xdr:grpSpPr>
        <xdr:sp macro="" textlink="">
          <xdr:nvSpPr>
            <xdr:cNvPr id="18" name="Text Box 13">
              <a:extLst>
                <a:ext uri="{FF2B5EF4-FFF2-40B4-BE49-F238E27FC236}">
                  <a16:creationId xmlns:a16="http://schemas.microsoft.com/office/drawing/2014/main" id="{00000000-0008-0000-0100-000012000000}"/>
                </a:ext>
              </a:extLst>
            </xdr:cNvPr>
            <xdr:cNvSpPr txBox="1">
              <a:spLocks noChangeArrowheads="1"/>
            </xdr:cNvSpPr>
          </xdr:nvSpPr>
          <xdr:spPr bwMode="auto">
            <a:xfrm>
              <a:off x="6584935" y="15653048"/>
              <a:ext cx="3855858" cy="466079"/>
            </a:xfrm>
            <a:prstGeom prst="rect">
              <a:avLst/>
            </a:prstGeom>
            <a:noFill/>
            <a:ln w="9525">
              <a:noFill/>
              <a:miter lim="800000"/>
              <a:headEnd/>
              <a:tailEnd/>
            </a:ln>
          </xdr:spPr>
          <xdr:txBody>
            <a:bodyPr vertOverflow="clip" wrap="square" lIns="27432" tIns="18288" rIns="0" bIns="0" anchor="t" upright="1"/>
            <a:lstStyle/>
            <a:p>
              <a:pPr algn="l" rtl="0">
                <a:lnSpc>
                  <a:spcPts val="1800"/>
                </a:lnSpc>
                <a:defRPr sz="1000"/>
              </a:pPr>
              <a:r>
                <a:rPr lang="ja-JP" altLang="en-US" sz="1200" b="0" i="0" strike="noStrike">
                  <a:solidFill>
                    <a:srgbClr val="000000"/>
                  </a:solidFill>
                  <a:latin typeface="ＭＳ Ｐゴシック"/>
                  <a:ea typeface="+mn-ea"/>
                </a:rPr>
                <a:t>〒</a:t>
              </a:r>
              <a:r>
                <a:rPr lang="en-US" altLang="ja-JP" sz="1200" b="0" i="0" strike="noStrike">
                  <a:solidFill>
                    <a:srgbClr val="000000"/>
                  </a:solidFill>
                  <a:latin typeface="ＭＳ Ｐゴシック"/>
                  <a:ea typeface="+mn-ea"/>
                </a:rPr>
                <a:t>100-8792</a:t>
              </a:r>
              <a:r>
                <a:rPr lang="ja-JP" altLang="en-US" sz="1200" b="0" i="0" strike="noStrike" baseline="0">
                  <a:solidFill>
                    <a:srgbClr val="000000"/>
                  </a:solidFill>
                  <a:latin typeface="ＭＳ Ｐゴシック"/>
                  <a:ea typeface="ＭＳ Ｐゴシック"/>
                </a:rPr>
                <a:t>　</a:t>
              </a:r>
              <a:r>
                <a:rPr lang="ja-JP" altLang="en-US" sz="1200" b="0" i="0" strike="noStrike">
                  <a:solidFill>
                    <a:srgbClr val="000000"/>
                  </a:solidFill>
                  <a:latin typeface="ＭＳ Ｐゴシック"/>
                  <a:ea typeface="+mn-ea"/>
                </a:rPr>
                <a:t>東京都千代田区大手町二丁目</a:t>
              </a:r>
              <a:r>
                <a:rPr lang="en-US" altLang="ja-JP" sz="1200" b="0" i="0" strike="noStrike">
                  <a:solidFill>
                    <a:srgbClr val="000000"/>
                  </a:solidFill>
                  <a:latin typeface="ＭＳ Ｐゴシック"/>
                  <a:ea typeface="+mn-ea"/>
                </a:rPr>
                <a:t>3</a:t>
              </a:r>
              <a:r>
                <a:rPr lang="ja-JP" altLang="en-US" sz="1200" b="0" i="0" strike="noStrike">
                  <a:solidFill>
                    <a:srgbClr val="000000"/>
                  </a:solidFill>
                  <a:latin typeface="ＭＳ Ｐゴシック"/>
                  <a:ea typeface="+mn-ea"/>
                </a:rPr>
                <a:t>番</a:t>
              </a:r>
              <a:r>
                <a:rPr lang="en-US" altLang="ja-JP" sz="1200" b="0" i="0" strike="noStrike">
                  <a:solidFill>
                    <a:srgbClr val="000000"/>
                  </a:solidFill>
                  <a:latin typeface="ＭＳ Ｐゴシック"/>
                  <a:ea typeface="+mn-ea"/>
                </a:rPr>
                <a:t>1</a:t>
              </a:r>
              <a:r>
                <a:rPr lang="ja-JP" altLang="en-US" sz="1200" b="0" i="0" strike="noStrike">
                  <a:solidFill>
                    <a:srgbClr val="000000"/>
                  </a:solidFill>
                  <a:latin typeface="ＭＳ Ｐゴシック"/>
                  <a:ea typeface="+mn-ea"/>
                </a:rPr>
                <a:t>号</a:t>
              </a:r>
              <a:r>
                <a:rPr lang="ja-JP" altLang="en-US" sz="1400" b="1" i="0" strike="noStrike">
                  <a:solidFill>
                    <a:srgbClr val="000000"/>
                  </a:solidFill>
                  <a:latin typeface="ＭＳ Ｐゴシック"/>
                  <a:ea typeface="ＭＳ Ｐゴシック"/>
                </a:rPr>
                <a:t>　</a:t>
              </a:r>
              <a:r>
                <a:rPr lang="ja-JP" altLang="en-US" sz="1100" b="1" i="0" strike="noStrike">
                  <a:solidFill>
                    <a:srgbClr val="000000"/>
                  </a:solidFill>
                  <a:latin typeface="ＭＳ Ｐゴシック"/>
                  <a:ea typeface="ＭＳ Ｐゴシック"/>
                </a:rPr>
                <a:t>　</a:t>
              </a:r>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a:xfrm>
              <a:off x="6631303" y="15353265"/>
              <a:ext cx="1065180" cy="27655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200"/>
                <a:t>企画・監修</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a:xfrm>
              <a:off x="6650403" y="16029309"/>
              <a:ext cx="1059203" cy="26633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300"/>
                <a:t>販売者</a:t>
              </a:r>
              <a:endParaRPr kumimoji="1" lang="en-US" altLang="ja-JP" sz="1300"/>
            </a:p>
          </xdr:txBody>
        </xdr:sp>
        <xdr:sp macro="" textlink="">
          <xdr:nvSpPr>
            <xdr:cNvPr id="21" name="Text Box 13">
              <a:extLst>
                <a:ext uri="{FF2B5EF4-FFF2-40B4-BE49-F238E27FC236}">
                  <a16:creationId xmlns:a16="http://schemas.microsoft.com/office/drawing/2014/main" id="{00000000-0008-0000-0100-000015000000}"/>
                </a:ext>
              </a:extLst>
            </xdr:cNvPr>
            <xdr:cNvSpPr txBox="1">
              <a:spLocks noChangeArrowheads="1"/>
            </xdr:cNvSpPr>
          </xdr:nvSpPr>
          <xdr:spPr bwMode="auto">
            <a:xfrm>
              <a:off x="6584935" y="16371184"/>
              <a:ext cx="4101029" cy="752053"/>
            </a:xfrm>
            <a:prstGeom prst="rect">
              <a:avLst/>
            </a:prstGeom>
            <a:noFill/>
            <a:ln w="9525">
              <a:noFill/>
              <a:miter lim="800000"/>
              <a:headEnd/>
              <a:tailEnd/>
            </a:ln>
          </xdr:spPr>
          <xdr:txBody>
            <a:bodyPr vertOverflow="clip" wrap="square" lIns="27432" tIns="18288" rIns="0" bIns="0" anchor="t" upright="1"/>
            <a:lstStyle/>
            <a:p>
              <a:pPr algn="l" rtl="0">
                <a:lnSpc>
                  <a:spcPts val="1900"/>
                </a:lnSpc>
                <a:defRPr sz="1000"/>
              </a:pPr>
              <a:r>
                <a:rPr lang="ja-JP" altLang="en-US" sz="1200" b="0" i="0" strike="noStrike">
                  <a:solidFill>
                    <a:srgbClr val="000000"/>
                  </a:solidFill>
                  <a:latin typeface="ＭＳ Ｐゴシック"/>
                  <a:ea typeface="ＭＳ Ｐゴシック"/>
                </a:rPr>
                <a:t>〒</a:t>
              </a:r>
              <a:r>
                <a:rPr lang="en-US" altLang="ja-JP" sz="1200" b="0" i="0" strike="noStrike">
                  <a:solidFill>
                    <a:srgbClr val="000000"/>
                  </a:solidFill>
                  <a:latin typeface="ＭＳ Ｐゴシック"/>
                  <a:ea typeface="ＭＳ Ｐゴシック"/>
                </a:rPr>
                <a:t>135-0016</a:t>
              </a:r>
              <a:r>
                <a:rPr lang="ja-JP" altLang="en-US" sz="1200" b="0" i="0" strike="noStrike" baseline="0">
                  <a:solidFill>
                    <a:srgbClr val="000000"/>
                  </a:solidFill>
                  <a:latin typeface="ＭＳ Ｐゴシック"/>
                  <a:ea typeface="ＭＳ Ｐゴシック"/>
                </a:rPr>
                <a:t>  </a:t>
              </a:r>
              <a:r>
                <a:rPr lang="ja-JP" altLang="en-US" sz="1200" b="0" i="0" strike="noStrike">
                  <a:solidFill>
                    <a:srgbClr val="000000"/>
                  </a:solidFill>
                  <a:latin typeface="ＭＳ Ｐゴシック"/>
                  <a:ea typeface="ＭＳ Ｐゴシック"/>
                </a:rPr>
                <a:t>東京都江東区東陽四丁目</a:t>
              </a:r>
              <a:r>
                <a:rPr lang="en-US" altLang="ja-JP" sz="1200" b="0" i="0" strike="noStrike">
                  <a:solidFill>
                    <a:srgbClr val="000000"/>
                  </a:solidFill>
                  <a:latin typeface="ＭＳ Ｐゴシック"/>
                  <a:ea typeface="ＭＳ Ｐゴシック"/>
                </a:rPr>
                <a:t>1</a:t>
              </a:r>
              <a:r>
                <a:rPr lang="ja-JP" altLang="en-US" sz="1200" b="0" i="0" strike="noStrike">
                  <a:solidFill>
                    <a:srgbClr val="000000"/>
                  </a:solidFill>
                  <a:latin typeface="ＭＳ Ｐゴシック"/>
                  <a:ea typeface="ＭＳ Ｐゴシック"/>
                </a:rPr>
                <a:t>番</a:t>
              </a:r>
              <a:r>
                <a:rPr lang="en-US" altLang="ja-JP" sz="1200" b="0" i="0" strike="noStrike">
                  <a:solidFill>
                    <a:srgbClr val="000000"/>
                  </a:solidFill>
                  <a:latin typeface="ＭＳ Ｐゴシック"/>
                  <a:ea typeface="ＭＳ Ｐゴシック"/>
                </a:rPr>
                <a:t>13</a:t>
              </a:r>
              <a:r>
                <a:rPr lang="ja-JP" altLang="en-US" sz="1200" b="0" i="0" strike="noStrike">
                  <a:solidFill>
                    <a:srgbClr val="000000"/>
                  </a:solidFill>
                  <a:latin typeface="ＭＳ Ｐゴシック"/>
                  <a:ea typeface="ＭＳ Ｐゴシック"/>
                </a:rPr>
                <a:t>号</a:t>
              </a:r>
              <a:r>
                <a:rPr lang="en-US" altLang="ja-JP" sz="1200" b="0" i="0" strike="noStrike" baseline="0">
                  <a:solidFill>
                    <a:srgbClr val="000000"/>
                  </a:solidFill>
                  <a:latin typeface="ＭＳ Ｐゴシック"/>
                  <a:ea typeface="ＭＳ Ｐゴシック"/>
                </a:rPr>
                <a:t> </a:t>
              </a:r>
            </a:p>
            <a:p>
              <a:pPr algn="l" rtl="0">
                <a:lnSpc>
                  <a:spcPts val="1400"/>
                </a:lnSpc>
                <a:defRPr sz="1000"/>
              </a:pPr>
              <a:r>
                <a:rPr lang="ja-JP" altLang="en-US" sz="1200" b="0" i="0" strike="noStrike" baseline="0">
                  <a:solidFill>
                    <a:srgbClr val="000000"/>
                  </a:solidFill>
                  <a:latin typeface="ＭＳ Ｐゴシック"/>
                  <a:ea typeface="ＭＳ Ｐゴシック"/>
                </a:rPr>
                <a:t>　　　　　　　　 </a:t>
              </a:r>
              <a:r>
                <a:rPr lang="ja-JP" altLang="en-US" sz="1200" b="0" i="0" strike="noStrike">
                  <a:solidFill>
                    <a:srgbClr val="000000"/>
                  </a:solidFill>
                  <a:latin typeface="ＭＳ Ｐゴシック"/>
                  <a:ea typeface="ＭＳ Ｐゴシック"/>
                </a:rPr>
                <a:t>東陽セントラルビル</a:t>
              </a:r>
              <a:endParaRPr lang="en-US" altLang="ja-JP" sz="1200" b="0" i="0" strike="noStrike">
                <a:solidFill>
                  <a:srgbClr val="000000"/>
                </a:solidFill>
                <a:latin typeface="ＭＳ Ｐゴシック"/>
                <a:ea typeface="ＭＳ Ｐゴシック"/>
              </a:endParaRPr>
            </a:p>
            <a:p>
              <a:pPr algn="l" rtl="0">
                <a:lnSpc>
                  <a:spcPts val="1400"/>
                </a:lnSpc>
                <a:defRPr sz="1000"/>
              </a:pPr>
              <a:r>
                <a:rPr lang="ja-JP" altLang="ja-JP" sz="1000" b="0" i="0" baseline="0">
                  <a:effectLst/>
                  <a:latin typeface="+mn-lt"/>
                  <a:ea typeface="+mn-ea"/>
                  <a:cs typeface="+mn-cs"/>
                </a:rPr>
                <a:t>　　　　　　　　 </a:t>
              </a:r>
              <a:r>
                <a:rPr lang="ja-JP" altLang="en-US" sz="1000" b="0" i="0" baseline="0">
                  <a:effectLst/>
                  <a:latin typeface="+mn-lt"/>
                  <a:ea typeface="+mn-ea"/>
                  <a:cs typeface="+mn-cs"/>
                </a:rPr>
                <a:t>　  </a:t>
              </a:r>
              <a:r>
                <a:rPr lang="ja-JP" altLang="en-US" sz="1200" b="0" i="0" strike="noStrike">
                  <a:solidFill>
                    <a:srgbClr val="000000"/>
                  </a:solidFill>
                  <a:latin typeface="ＭＳ Ｐゴシック"/>
                  <a:ea typeface="ＭＳ Ｐゴシック"/>
                </a:rPr>
                <a:t>代表者　荒若　仁</a:t>
              </a:r>
            </a:p>
          </xdr:txBody>
        </xdr:sp>
        <xdr:cxnSp macro="">
          <xdr:nvCxnSpPr>
            <xdr:cNvPr id="22" name="直線コネクタ 21">
              <a:extLst>
                <a:ext uri="{FF2B5EF4-FFF2-40B4-BE49-F238E27FC236}">
                  <a16:creationId xmlns:a16="http://schemas.microsoft.com/office/drawing/2014/main" id="{00000000-0008-0000-0100-000016000000}"/>
                </a:ext>
              </a:extLst>
            </xdr:cNvPr>
            <xdr:cNvCxnSpPr/>
          </xdr:nvCxnSpPr>
          <xdr:spPr>
            <a:xfrm flipV="1">
              <a:off x="6621754" y="15938737"/>
              <a:ext cx="3817971" cy="11705"/>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6" name="Text Box 13">
            <a:extLst>
              <a:ext uri="{FF2B5EF4-FFF2-40B4-BE49-F238E27FC236}">
                <a16:creationId xmlns:a16="http://schemas.microsoft.com/office/drawing/2014/main" id="{00000000-0008-0000-0100-000010000000}"/>
              </a:ext>
            </a:extLst>
          </xdr:cNvPr>
          <xdr:cNvSpPr txBox="1">
            <a:spLocks noChangeArrowheads="1"/>
          </xdr:cNvSpPr>
        </xdr:nvSpPr>
        <xdr:spPr bwMode="auto">
          <a:xfrm>
            <a:off x="5473474" y="16353328"/>
            <a:ext cx="2194151" cy="482110"/>
          </a:xfrm>
          <a:prstGeom prst="rect">
            <a:avLst/>
          </a:prstGeom>
          <a:noFill/>
          <a:ln w="9525">
            <a:noFill/>
            <a:miter lim="800000"/>
            <a:headEnd/>
            <a:tailEnd/>
          </a:ln>
        </xdr:spPr>
        <xdr:txBody>
          <a:bodyPr vertOverflow="clip" wrap="square" lIns="27432" tIns="18288" rIns="0" bIns="0" anchor="t" upright="1"/>
          <a:lstStyle/>
          <a:p>
            <a:pPr algn="l" rtl="0">
              <a:lnSpc>
                <a:spcPts val="1800"/>
              </a:lnSpc>
              <a:defRPr sz="1000"/>
            </a:pPr>
            <a:r>
              <a:rPr lang="ja-JP" altLang="en-US" sz="1400" b="1" i="0" strike="noStrike">
                <a:solidFill>
                  <a:srgbClr val="000000"/>
                </a:solidFill>
                <a:latin typeface="ＭＳ Ｐゴシック"/>
                <a:ea typeface="ＭＳ Ｐゴシック"/>
              </a:rPr>
              <a:t>日本郵便株式会社</a:t>
            </a:r>
            <a:endParaRPr lang="ja-JP" altLang="en-US" sz="1100" b="1" i="0" strike="noStrike">
              <a:solidFill>
                <a:srgbClr val="000000"/>
              </a:solidFill>
              <a:latin typeface="ＭＳ Ｐゴシック"/>
              <a:ea typeface="ＭＳ Ｐゴシック"/>
            </a:endParaRPr>
          </a:p>
        </xdr:txBody>
      </xdr:sp>
      <xdr:sp macro="" textlink="">
        <xdr:nvSpPr>
          <xdr:cNvPr id="17" name="Text Box 13">
            <a:extLst>
              <a:ext uri="{FF2B5EF4-FFF2-40B4-BE49-F238E27FC236}">
                <a16:creationId xmlns:a16="http://schemas.microsoft.com/office/drawing/2014/main" id="{00000000-0008-0000-0100-000011000000}"/>
              </a:ext>
            </a:extLst>
          </xdr:cNvPr>
          <xdr:cNvSpPr txBox="1">
            <a:spLocks noChangeArrowheads="1"/>
          </xdr:cNvSpPr>
        </xdr:nvSpPr>
        <xdr:spPr bwMode="auto">
          <a:xfrm>
            <a:off x="5473474" y="17121188"/>
            <a:ext cx="3440906" cy="511968"/>
          </a:xfrm>
          <a:prstGeom prst="rect">
            <a:avLst/>
          </a:prstGeom>
          <a:noFill/>
          <a:ln w="9525">
            <a:noFill/>
            <a:miter lim="800000"/>
            <a:headEnd/>
            <a:tailEnd/>
          </a:ln>
        </xdr:spPr>
        <xdr:txBody>
          <a:bodyPr vertOverflow="clip" wrap="square" lIns="27432" tIns="18288" rIns="0" bIns="0" anchor="t" upright="1"/>
          <a:lstStyle/>
          <a:p>
            <a:pPr algn="l" rtl="0">
              <a:lnSpc>
                <a:spcPts val="1900"/>
              </a:lnSpc>
              <a:defRPr sz="1000"/>
            </a:pPr>
            <a:r>
              <a:rPr lang="ja-JP" altLang="en-US" sz="1400" b="1" i="0" strike="noStrike">
                <a:solidFill>
                  <a:srgbClr val="000000"/>
                </a:solidFill>
                <a:latin typeface="ＭＳ Ｐゴシック"/>
                <a:ea typeface="ＭＳ Ｐゴシック"/>
              </a:rPr>
              <a:t>株式会社　郵便局物販サービス</a:t>
            </a:r>
            <a:endParaRPr lang="ja-JP" altLang="en-US" sz="1200" b="0" i="0" strike="noStrike">
              <a:solidFill>
                <a:srgbClr val="000000"/>
              </a:solidFill>
              <a:latin typeface="ＭＳ Ｐゴシック"/>
              <a:ea typeface="ＭＳ Ｐゴシック"/>
            </a:endParaRPr>
          </a:p>
        </xdr:txBody>
      </xdr:sp>
    </xdr:grpSp>
    <xdr:clientData/>
  </xdr:twoCellAnchor>
  <xdr:twoCellAnchor>
    <xdr:from>
      <xdr:col>20</xdr:col>
      <xdr:colOff>11905</xdr:colOff>
      <xdr:row>0</xdr:row>
      <xdr:rowOff>71439</xdr:rowOff>
    </xdr:from>
    <xdr:to>
      <xdr:col>172</xdr:col>
      <xdr:colOff>59530</xdr:colOff>
      <xdr:row>2</xdr:row>
      <xdr:rowOff>149860</xdr:rowOff>
    </xdr:to>
    <xdr:sp macro="" textlink="">
      <xdr:nvSpPr>
        <xdr:cNvPr id="24" name="テキスト ボックス 141">
          <a:extLst>
            <a:ext uri="{FF2B5EF4-FFF2-40B4-BE49-F238E27FC236}">
              <a16:creationId xmlns:a16="http://schemas.microsoft.com/office/drawing/2014/main" id="{00000000-0008-0000-0100-000018000000}"/>
            </a:ext>
          </a:extLst>
        </xdr:cNvPr>
        <xdr:cNvSpPr txBox="1">
          <a:spLocks noChangeArrowheads="1"/>
        </xdr:cNvSpPr>
      </xdr:nvSpPr>
      <xdr:spPr bwMode="auto">
        <a:xfrm>
          <a:off x="2583655" y="71439"/>
          <a:ext cx="10182225" cy="421321"/>
        </a:xfrm>
        <a:prstGeom prst="rect">
          <a:avLst/>
        </a:prstGeom>
        <a:solidFill>
          <a:srgbClr val="FFFFFF">
            <a:alpha val="0"/>
          </a:srgbClr>
        </a:solidFill>
        <a:ln>
          <a:noFill/>
        </a:ln>
      </xdr:spPr>
      <xdr:txBody>
        <a:bodyPr vertOverflow="clip" wrap="square" lIns="91440" tIns="45720" rIns="91440" bIns="45720" anchor="ctr"/>
        <a:lstStyle/>
        <a:p>
          <a:pPr algn="ctr" rtl="0">
            <a:defRPr sz="1000"/>
          </a:pPr>
          <a:r>
            <a:rPr lang="ja-JP" altLang="en-US" sz="2400" b="0" i="0" u="none" strike="noStrike" baseline="0">
              <a:solidFill>
                <a:schemeClr val="accent6">
                  <a:lumMod val="75000"/>
                </a:schemeClr>
              </a:solidFill>
              <a:latin typeface="ＭＳ Ｐゴシック"/>
              <a:ea typeface="ＭＳ Ｐゴシック"/>
            </a:rPr>
            <a:t>ふるさと小包チラシ（片面）</a:t>
          </a:r>
          <a:r>
            <a:rPr lang="ja-JP" altLang="en-US" sz="2400" b="0" i="0" u="none" strike="noStrike" baseline="0">
              <a:solidFill>
                <a:srgbClr val="000000"/>
              </a:solidFill>
              <a:latin typeface="ＭＳ Ｐゴシック"/>
              <a:ea typeface="ＭＳ Ｐゴシック"/>
            </a:rPr>
            <a:t>の（ゲラ刷）見本「一般商品」（</a:t>
          </a:r>
          <a:r>
            <a:rPr lang="ja-JP" altLang="en-US" sz="2800" b="1" i="0" u="none" strike="noStrike" baseline="0">
              <a:solidFill>
                <a:srgbClr val="000000"/>
              </a:solidFill>
              <a:latin typeface="ＭＳ Ｐゴシック"/>
              <a:ea typeface="ＭＳ Ｐゴシック"/>
            </a:rPr>
            <a:t>サイズＡ４</a:t>
          </a:r>
          <a:r>
            <a:rPr lang="ja-JP" altLang="en-US" sz="2400" b="0" i="0" u="none" strike="noStrike" baseline="0">
              <a:solidFill>
                <a:srgbClr val="000000"/>
              </a:solidFill>
              <a:latin typeface="ＭＳ Ｐゴシック"/>
              <a:ea typeface="ＭＳ Ｐゴシック"/>
            </a:rPr>
            <a:t>）</a:t>
          </a:r>
        </a:p>
      </xdr:txBody>
    </xdr:sp>
    <xdr:clientData/>
  </xdr:twoCellAnchor>
  <xdr:twoCellAnchor>
    <xdr:from>
      <xdr:col>1</xdr:col>
      <xdr:colOff>561975</xdr:colOff>
      <xdr:row>15</xdr:row>
      <xdr:rowOff>0</xdr:rowOff>
    </xdr:from>
    <xdr:to>
      <xdr:col>1</xdr:col>
      <xdr:colOff>561975</xdr:colOff>
      <xdr:row>17</xdr:row>
      <xdr:rowOff>19050</xdr:rowOff>
    </xdr:to>
    <xdr:sp macro="" textlink="">
      <xdr:nvSpPr>
        <xdr:cNvPr id="25" name="Line 4">
          <a:extLst>
            <a:ext uri="{FF2B5EF4-FFF2-40B4-BE49-F238E27FC236}">
              <a16:creationId xmlns:a16="http://schemas.microsoft.com/office/drawing/2014/main" id="{00000000-0008-0000-0100-000019000000}"/>
            </a:ext>
          </a:extLst>
        </xdr:cNvPr>
        <xdr:cNvSpPr>
          <a:spLocks noChangeShapeType="1"/>
        </xdr:cNvSpPr>
      </xdr:nvSpPr>
      <xdr:spPr bwMode="auto">
        <a:xfrm>
          <a:off x="1247775" y="1428750"/>
          <a:ext cx="0"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med"/>
          <a:tailEnd type="arrow" w="med" len="med"/>
        </a:ln>
        <a:extLst>
          <a:ext uri="{909E8E84-426E-40DD-AFC4-6F175D3DCCD1}">
            <a14:hiddenFill xmlns:a14="http://schemas.microsoft.com/office/drawing/2010/main">
              <a:noFill/>
            </a14:hiddenFill>
          </a:ext>
        </a:extLst>
      </xdr:spPr>
    </xdr:sp>
    <xdr:clientData/>
  </xdr:twoCellAnchor>
  <xdr:twoCellAnchor>
    <xdr:from>
      <xdr:col>1</xdr:col>
      <xdr:colOff>561975</xdr:colOff>
      <xdr:row>17</xdr:row>
      <xdr:rowOff>9525</xdr:rowOff>
    </xdr:from>
    <xdr:to>
      <xdr:col>1</xdr:col>
      <xdr:colOff>561975</xdr:colOff>
      <xdr:row>23</xdr:row>
      <xdr:rowOff>0</xdr:rowOff>
    </xdr:to>
    <xdr:sp macro="" textlink="">
      <xdr:nvSpPr>
        <xdr:cNvPr id="26" name="Line 5">
          <a:extLst>
            <a:ext uri="{FF2B5EF4-FFF2-40B4-BE49-F238E27FC236}">
              <a16:creationId xmlns:a16="http://schemas.microsoft.com/office/drawing/2014/main" id="{00000000-0008-0000-0100-00001A000000}"/>
            </a:ext>
          </a:extLst>
        </xdr:cNvPr>
        <xdr:cNvSpPr>
          <a:spLocks noChangeShapeType="1"/>
        </xdr:cNvSpPr>
      </xdr:nvSpPr>
      <xdr:spPr bwMode="auto">
        <a:xfrm>
          <a:off x="1247775" y="1581150"/>
          <a:ext cx="0" cy="390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561975</xdr:colOff>
      <xdr:row>23</xdr:row>
      <xdr:rowOff>9525</xdr:rowOff>
    </xdr:from>
    <xdr:to>
      <xdr:col>1</xdr:col>
      <xdr:colOff>561975</xdr:colOff>
      <xdr:row>27</xdr:row>
      <xdr:rowOff>0</xdr:rowOff>
    </xdr:to>
    <xdr:sp macro="" textlink="">
      <xdr:nvSpPr>
        <xdr:cNvPr id="27" name="Line 6">
          <a:extLst>
            <a:ext uri="{FF2B5EF4-FFF2-40B4-BE49-F238E27FC236}">
              <a16:creationId xmlns:a16="http://schemas.microsoft.com/office/drawing/2014/main" id="{00000000-0008-0000-0100-00001B000000}"/>
            </a:ext>
          </a:extLst>
        </xdr:cNvPr>
        <xdr:cNvSpPr>
          <a:spLocks noChangeShapeType="1"/>
        </xdr:cNvSpPr>
      </xdr:nvSpPr>
      <xdr:spPr bwMode="auto">
        <a:xfrm>
          <a:off x="1247775" y="1981200"/>
          <a:ext cx="0" cy="257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59533</xdr:colOff>
      <xdr:row>25</xdr:row>
      <xdr:rowOff>47628</xdr:rowOff>
    </xdr:from>
    <xdr:to>
      <xdr:col>30</xdr:col>
      <xdr:colOff>1703</xdr:colOff>
      <xdr:row>25</xdr:row>
      <xdr:rowOff>47628</xdr:rowOff>
    </xdr:to>
    <xdr:sp macro="" textlink="">
      <xdr:nvSpPr>
        <xdr:cNvPr id="28" name="Line 11">
          <a:extLst>
            <a:ext uri="{FF2B5EF4-FFF2-40B4-BE49-F238E27FC236}">
              <a16:creationId xmlns:a16="http://schemas.microsoft.com/office/drawing/2014/main" id="{00000000-0008-0000-0100-00001C000000}"/>
            </a:ext>
          </a:extLst>
        </xdr:cNvPr>
        <xdr:cNvSpPr>
          <a:spLocks noChangeShapeType="1"/>
        </xdr:cNvSpPr>
      </xdr:nvSpPr>
      <xdr:spPr bwMode="auto">
        <a:xfrm>
          <a:off x="3098008" y="2152653"/>
          <a:ext cx="14219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sm"/>
          <a:tailEnd type="arrow" w="med" len="sm"/>
        </a:ln>
        <a:extLst>
          <a:ext uri="{909E8E84-426E-40DD-AFC4-6F175D3DCCD1}">
            <a14:hiddenFill xmlns:a14="http://schemas.microsoft.com/office/drawing/2010/main">
              <a:noFill/>
            </a14:hiddenFill>
          </a:ext>
        </a:extLst>
      </xdr:spPr>
    </xdr:sp>
    <xdr:clientData/>
  </xdr:twoCellAnchor>
  <xdr:twoCellAnchor>
    <xdr:from>
      <xdr:col>41</xdr:col>
      <xdr:colOff>59531</xdr:colOff>
      <xdr:row>16</xdr:row>
      <xdr:rowOff>11906</xdr:rowOff>
    </xdr:from>
    <xdr:to>
      <xdr:col>106</xdr:col>
      <xdr:colOff>50810</xdr:colOff>
      <xdr:row>34</xdr:row>
      <xdr:rowOff>45677</xdr:rowOff>
    </xdr:to>
    <xdr:sp macro="" textlink="">
      <xdr:nvSpPr>
        <xdr:cNvPr id="29" name="AutoShape 108">
          <a:extLst>
            <a:ext uri="{FF2B5EF4-FFF2-40B4-BE49-F238E27FC236}">
              <a16:creationId xmlns:a16="http://schemas.microsoft.com/office/drawing/2014/main" id="{00000000-0008-0000-0100-00001D000000}"/>
            </a:ext>
          </a:extLst>
        </xdr:cNvPr>
        <xdr:cNvSpPr>
          <a:spLocks noChangeArrowheads="1"/>
        </xdr:cNvSpPr>
      </xdr:nvSpPr>
      <xdr:spPr bwMode="auto">
        <a:xfrm>
          <a:off x="4031456" y="1507331"/>
          <a:ext cx="4325154" cy="1243446"/>
        </a:xfrm>
        <a:prstGeom prst="wedgeRectCallout">
          <a:avLst>
            <a:gd name="adj1" fmla="val -3403"/>
            <a:gd name="adj2" fmla="val 43544"/>
          </a:avLst>
        </a:prstGeom>
        <a:solidFill>
          <a:srgbClr val="FFFFFF"/>
        </a:solidFill>
        <a:ln w="9525" algn="ctr">
          <a:solidFill>
            <a:srgbClr val="000000"/>
          </a:solidFill>
          <a:miter lim="800000"/>
          <a:headEnd/>
          <a:tailEnd/>
        </a:ln>
      </xdr:spPr>
      <xdr:txBody>
        <a:bodyPr vertOverflow="clip" wrap="square" lIns="27432" tIns="18288" rIns="0" bIns="0" anchor="ctr"/>
        <a:lstStyle/>
        <a:p>
          <a:pPr algn="l" rtl="0">
            <a:defRPr sz="1000"/>
          </a:pPr>
          <a:r>
            <a:rPr lang="ja-JP" altLang="en-US" sz="1100" b="0" i="0" u="none" strike="noStrike" baseline="0">
              <a:solidFill>
                <a:srgbClr val="000000"/>
              </a:solidFill>
              <a:latin typeface="ＭＳ Ｐゴシック"/>
              <a:ea typeface="ＭＳ Ｐゴシック"/>
            </a:rPr>
            <a:t>・長方形の枠内の背景色は白色無地とし、枠線は設けません。</a:t>
          </a:r>
        </a:p>
        <a:p>
          <a:pPr algn="l" rtl="0">
            <a:defRPr sz="1000"/>
          </a:pPr>
          <a:r>
            <a:rPr lang="ja-JP" altLang="en-US" sz="1100" b="0" i="0" u="none" strike="noStrike" baseline="0">
              <a:solidFill>
                <a:srgbClr val="000000"/>
              </a:solidFill>
              <a:latin typeface="ＭＳ Ｐゴシック"/>
              <a:ea typeface="ＭＳ Ｐゴシック"/>
            </a:rPr>
            <a:t>・文字は表示の文字と同じ字体で表示してください。　　</a:t>
          </a:r>
        </a:p>
        <a:p>
          <a:pPr algn="l" rtl="0">
            <a:defRPr sz="1000"/>
          </a:pPr>
          <a:r>
            <a:rPr lang="ja-JP" altLang="en-US" sz="1100" b="0" i="0" u="none" strike="noStrike" baseline="0">
              <a:solidFill>
                <a:srgbClr val="000000"/>
              </a:solidFill>
              <a:latin typeface="ＭＳ Ｐゴシック"/>
              <a:ea typeface="ＭＳ Ｐゴシック"/>
            </a:rPr>
            <a:t>   （ロゴをコピーしてください。）</a:t>
          </a:r>
          <a:endParaRPr lang="en-US" altLang="ja-JP" sz="1100" b="0" i="0" u="none" strike="noStrike" baseline="0">
            <a:solidFill>
              <a:srgbClr val="000000"/>
            </a:solidFill>
            <a:latin typeface="ＭＳ Ｐゴシック"/>
            <a:ea typeface="ＭＳ Ｐゴシック"/>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rgbClr val="000000"/>
              </a:solidFill>
              <a:effectLst/>
              <a:uLnTx/>
              <a:uFillTx/>
              <a:latin typeface="ＭＳ Ｐゴシック"/>
              <a:ea typeface="+mn-ea"/>
            </a:rPr>
            <a:t>・</a:t>
          </a:r>
          <a:r>
            <a:rPr kumimoji="0" lang="ja-JP" altLang="ja-JP" sz="1100" b="0" i="0" u="none" strike="noStrike" kern="0" cap="none" spc="0" normalizeH="0" baseline="0" noProof="0">
              <a:ln>
                <a:noFill/>
              </a:ln>
              <a:solidFill>
                <a:sysClr val="windowText" lastClr="000000"/>
              </a:solidFill>
              <a:effectLst/>
              <a:uLnTx/>
              <a:uFillTx/>
              <a:latin typeface="+mn-lt"/>
              <a:ea typeface="+mn-ea"/>
              <a:cs typeface="+mn-cs"/>
            </a:rPr>
            <a:t>ロゴカラーは</a:t>
          </a:r>
          <a:r>
            <a:rPr kumimoji="0" lang="en-US" altLang="ja-JP" sz="1100" b="0" i="0" u="none" strike="noStrike" kern="0" cap="none" spc="0" normalizeH="0" baseline="0" noProof="0">
              <a:ln>
                <a:noFill/>
              </a:ln>
              <a:solidFill>
                <a:sysClr val="windowText" lastClr="000000"/>
              </a:solidFill>
              <a:effectLst/>
              <a:uLnTx/>
              <a:uFillTx/>
              <a:latin typeface="+mn-lt"/>
              <a:ea typeface="+mn-ea"/>
              <a:cs typeface="+mn-cs"/>
            </a:rPr>
            <a:t>PANTON 158C   </a:t>
          </a:r>
          <a:r>
            <a:rPr kumimoji="0" lang="ja-JP" altLang="ja-JP" sz="1100" b="0" i="0" u="none" strike="noStrike" kern="0" cap="none" spc="0" normalizeH="0" baseline="0" noProof="0">
              <a:ln>
                <a:noFill/>
              </a:ln>
              <a:solidFill>
                <a:sysClr val="windowText" lastClr="000000"/>
              </a:solidFill>
              <a:effectLst/>
              <a:uLnTx/>
              <a:uFillTx/>
              <a:latin typeface="+mn-lt"/>
              <a:ea typeface="+mn-ea"/>
              <a:cs typeface="+mn-cs"/>
            </a:rPr>
            <a:t>又は　</a:t>
          </a:r>
          <a:r>
            <a:rPr kumimoji="0" lang="en-US" altLang="ja-JP" sz="1100" b="0" i="0" u="none" strike="noStrike" kern="0" cap="none" spc="0" normalizeH="0" baseline="0" noProof="0">
              <a:ln>
                <a:noFill/>
              </a:ln>
              <a:solidFill>
                <a:sysClr val="windowText" lastClr="000000"/>
              </a:solidFill>
              <a:effectLst/>
              <a:uLnTx/>
              <a:uFillTx/>
              <a:latin typeface="+mn-lt"/>
              <a:ea typeface="+mn-ea"/>
              <a:cs typeface="+mn-cs"/>
            </a:rPr>
            <a:t>DIC</a:t>
          </a:r>
          <a:r>
            <a:rPr kumimoji="0" lang="ja-JP" altLang="ja-JP"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altLang="ja-JP" sz="1100" b="0" i="0" u="none" strike="noStrike" kern="0" cap="none" spc="0" normalizeH="0" baseline="0" noProof="0">
              <a:ln>
                <a:noFill/>
              </a:ln>
              <a:solidFill>
                <a:sysClr val="windowText" lastClr="000000"/>
              </a:solidFill>
              <a:effectLst/>
              <a:uLnTx/>
              <a:uFillTx/>
              <a:latin typeface="+mn-lt"/>
              <a:ea typeface="+mn-ea"/>
              <a:cs typeface="+mn-cs"/>
            </a:rPr>
            <a:t>N736</a:t>
          </a:r>
          <a:r>
            <a:rPr kumimoji="0" lang="ja-JP" altLang="ja-JP" sz="1100" b="0" i="0" u="none" strike="noStrike" kern="0" cap="none" spc="0" normalizeH="0" baseline="0" noProof="0">
              <a:ln>
                <a:noFill/>
              </a:ln>
              <a:solidFill>
                <a:sysClr val="windowText" lastClr="000000"/>
              </a:solidFill>
              <a:effectLst/>
              <a:uLnTx/>
              <a:uFillTx/>
              <a:latin typeface="+mn-lt"/>
              <a:ea typeface="+mn-ea"/>
              <a:cs typeface="+mn-cs"/>
            </a:rPr>
            <a:t>（</a:t>
          </a:r>
          <a:r>
            <a:rPr kumimoji="0" lang="en-US" altLang="ja-JP" sz="1100" b="0" i="0" u="none" strike="noStrike" kern="0" cap="none" spc="0" normalizeH="0" baseline="0" noProof="0">
              <a:ln>
                <a:noFill/>
              </a:ln>
              <a:solidFill>
                <a:sysClr val="windowText" lastClr="000000"/>
              </a:solidFill>
              <a:effectLst/>
              <a:uLnTx/>
              <a:uFillTx/>
              <a:latin typeface="+mn-lt"/>
              <a:ea typeface="+mn-ea"/>
              <a:cs typeface="+mn-cs"/>
            </a:rPr>
            <a:t>7</a:t>
          </a:r>
          <a:r>
            <a:rPr kumimoji="0" lang="ja-JP" altLang="ja-JP" sz="1100" b="0" i="0" u="none" strike="noStrike" kern="0" cap="none" spc="0" normalizeH="0" baseline="0" noProof="0">
              <a:ln>
                <a:noFill/>
              </a:ln>
              <a:solidFill>
                <a:sysClr val="windowText" lastClr="000000"/>
              </a:solidFill>
              <a:effectLst/>
              <a:uLnTx/>
              <a:uFillTx/>
              <a:latin typeface="+mn-lt"/>
              <a:ea typeface="+mn-ea"/>
              <a:cs typeface="+mn-cs"/>
            </a:rPr>
            <a:t>番）</a:t>
          </a:r>
          <a:endParaRPr kumimoji="0" lang="ja-JP" altLang="ja-JP" sz="1100" b="0" i="0" u="none" strike="noStrike" kern="0" cap="none" spc="0" normalizeH="0" baseline="0" noProof="0">
            <a:ln>
              <a:noFill/>
            </a:ln>
            <a:solidFill>
              <a:sysClr val="windowText" lastClr="000000"/>
            </a:solidFill>
            <a:effectLst/>
            <a:uLnTx/>
            <a:uFillTx/>
            <a:latin typeface="+mn-lt"/>
            <a:ea typeface="+mn-ea"/>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kumimoji="0" lang="ja-JP" altLang="en-US" sz="1100" b="0" i="0" u="none" strike="noStrike" kern="0" cap="none" spc="0" normalizeH="0" baseline="0" noProof="0">
              <a:ln>
                <a:noFill/>
              </a:ln>
              <a:solidFill>
                <a:srgbClr val="000000"/>
              </a:solidFill>
              <a:effectLst/>
              <a:uLnTx/>
              <a:uFillTx/>
              <a:latin typeface="ＭＳ Ｐゴシック"/>
              <a:ea typeface="+mn-ea"/>
            </a:rPr>
            <a:t>・活字は</a:t>
          </a:r>
          <a:r>
            <a:rPr kumimoji="0" lang="en-US" altLang="ja-JP" sz="1100" b="1" i="0" u="none" strike="noStrike" kern="0" cap="none" spc="0" normalizeH="0" baseline="0" noProof="0">
              <a:ln>
                <a:noFill/>
              </a:ln>
              <a:solidFill>
                <a:srgbClr val="993300"/>
              </a:solidFill>
              <a:effectLst/>
              <a:uLnTx/>
              <a:uFillTx/>
              <a:latin typeface="ＭＳ Ｐゴシック"/>
              <a:ea typeface="+mn-ea"/>
            </a:rPr>
            <a:t>15</a:t>
          </a:r>
          <a:r>
            <a:rPr kumimoji="0" lang="ja-JP" altLang="en-US" sz="1100" b="1" i="0" u="none" strike="noStrike" kern="0" cap="none" spc="0" normalizeH="0" baseline="0" noProof="0">
              <a:ln>
                <a:noFill/>
              </a:ln>
              <a:solidFill>
                <a:srgbClr val="993300"/>
              </a:solidFill>
              <a:effectLst/>
              <a:uLnTx/>
              <a:uFillTx/>
              <a:latin typeface="ＭＳ Ｐゴシック"/>
              <a:ea typeface="+mn-ea"/>
            </a:rPr>
            <a:t>ポイント</a:t>
          </a:r>
          <a:r>
            <a:rPr kumimoji="0" lang="ja-JP" altLang="en-US" sz="1100" b="0" i="0" u="none" strike="noStrike" kern="0" cap="none" spc="0" normalizeH="0" baseline="0" noProof="0">
              <a:ln>
                <a:noFill/>
              </a:ln>
              <a:solidFill>
                <a:srgbClr val="000000"/>
              </a:solidFill>
              <a:effectLst/>
              <a:uLnTx/>
              <a:uFillTx/>
              <a:latin typeface="ＭＳ Ｐゴシック"/>
              <a:ea typeface="+mn-ea"/>
            </a:rPr>
            <a:t>。</a:t>
          </a:r>
          <a:endParaRPr kumimoji="0" lang="ja-JP" altLang="en-US" sz="1100" b="1" i="0" u="none" strike="noStrike" kern="0" cap="none" spc="0" normalizeH="0" baseline="0" noProof="0">
            <a:ln>
              <a:noFill/>
            </a:ln>
            <a:solidFill>
              <a:srgbClr val="993300"/>
            </a:solidFill>
            <a:effectLst/>
            <a:uLnTx/>
            <a:uFillTx/>
            <a:latin typeface="ＭＳ Ｐゴシック"/>
            <a:ea typeface="+mn-ea"/>
          </a:endParaRPr>
        </a:p>
        <a:p>
          <a:pPr algn="l"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0</xdr:col>
      <xdr:colOff>678656</xdr:colOff>
      <xdr:row>6</xdr:row>
      <xdr:rowOff>22490</xdr:rowOff>
    </xdr:from>
    <xdr:to>
      <xdr:col>17</xdr:col>
      <xdr:colOff>35718</xdr:colOff>
      <xdr:row>6</xdr:row>
      <xdr:rowOff>22490</xdr:rowOff>
    </xdr:to>
    <xdr:cxnSp macro="">
      <xdr:nvCxnSpPr>
        <xdr:cNvPr id="30" name="直線コネクタ 29">
          <a:extLst>
            <a:ext uri="{FF2B5EF4-FFF2-40B4-BE49-F238E27FC236}">
              <a16:creationId xmlns:a16="http://schemas.microsoft.com/office/drawing/2014/main" id="{00000000-0008-0000-0100-00001E000000}"/>
            </a:ext>
          </a:extLst>
        </xdr:cNvPr>
        <xdr:cNvCxnSpPr/>
      </xdr:nvCxnSpPr>
      <xdr:spPr>
        <a:xfrm>
          <a:off x="678656" y="851165"/>
          <a:ext cx="1728787"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676274</xdr:colOff>
      <xdr:row>11</xdr:row>
      <xdr:rowOff>57149</xdr:rowOff>
    </xdr:from>
    <xdr:to>
      <xdr:col>17</xdr:col>
      <xdr:colOff>33336</xdr:colOff>
      <xdr:row>11</xdr:row>
      <xdr:rowOff>57149</xdr:rowOff>
    </xdr:to>
    <xdr:cxnSp macro="">
      <xdr:nvCxnSpPr>
        <xdr:cNvPr id="31" name="直線コネクタ 30">
          <a:extLst>
            <a:ext uri="{FF2B5EF4-FFF2-40B4-BE49-F238E27FC236}">
              <a16:creationId xmlns:a16="http://schemas.microsoft.com/office/drawing/2014/main" id="{00000000-0008-0000-0100-00001F000000}"/>
            </a:ext>
          </a:extLst>
        </xdr:cNvPr>
        <xdr:cNvCxnSpPr/>
      </xdr:nvCxnSpPr>
      <xdr:spPr>
        <a:xfrm>
          <a:off x="676274" y="1219199"/>
          <a:ext cx="1728787"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571500</xdr:colOff>
      <xdr:row>6</xdr:row>
      <xdr:rowOff>23814</xdr:rowOff>
    </xdr:from>
    <xdr:to>
      <xdr:col>1</xdr:col>
      <xdr:colOff>571500</xdr:colOff>
      <xdr:row>11</xdr:row>
      <xdr:rowOff>52918</xdr:rowOff>
    </xdr:to>
    <xdr:sp macro="" textlink="">
      <xdr:nvSpPr>
        <xdr:cNvPr id="32" name="Line 5">
          <a:extLst>
            <a:ext uri="{FF2B5EF4-FFF2-40B4-BE49-F238E27FC236}">
              <a16:creationId xmlns:a16="http://schemas.microsoft.com/office/drawing/2014/main" id="{00000000-0008-0000-0100-000020000000}"/>
            </a:ext>
          </a:extLst>
        </xdr:cNvPr>
        <xdr:cNvSpPr>
          <a:spLocks noChangeShapeType="1"/>
        </xdr:cNvSpPr>
      </xdr:nvSpPr>
      <xdr:spPr bwMode="auto">
        <a:xfrm>
          <a:off x="1257300" y="852489"/>
          <a:ext cx="0" cy="362479"/>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142876</xdr:colOff>
      <xdr:row>4</xdr:row>
      <xdr:rowOff>0</xdr:rowOff>
    </xdr:from>
    <xdr:to>
      <xdr:col>0</xdr:col>
      <xdr:colOff>142876</xdr:colOff>
      <xdr:row>14</xdr:row>
      <xdr:rowOff>11906</xdr:rowOff>
    </xdr:to>
    <xdr:sp macro="" textlink="">
      <xdr:nvSpPr>
        <xdr:cNvPr id="33" name="Line 5">
          <a:extLst>
            <a:ext uri="{FF2B5EF4-FFF2-40B4-BE49-F238E27FC236}">
              <a16:creationId xmlns:a16="http://schemas.microsoft.com/office/drawing/2014/main" id="{00000000-0008-0000-0100-000021000000}"/>
            </a:ext>
          </a:extLst>
        </xdr:cNvPr>
        <xdr:cNvSpPr>
          <a:spLocks noChangeShapeType="1"/>
        </xdr:cNvSpPr>
      </xdr:nvSpPr>
      <xdr:spPr bwMode="auto">
        <a:xfrm>
          <a:off x="142876" y="695325"/>
          <a:ext cx="0" cy="6786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369094</xdr:colOff>
      <xdr:row>14</xdr:row>
      <xdr:rowOff>35719</xdr:rowOff>
    </xdr:from>
    <xdr:to>
      <xdr:col>1</xdr:col>
      <xdr:colOff>83343</xdr:colOff>
      <xdr:row>19</xdr:row>
      <xdr:rowOff>11906</xdr:rowOff>
    </xdr:to>
    <xdr:grpSp>
      <xdr:nvGrpSpPr>
        <xdr:cNvPr id="34" name="グループ化 33">
          <a:extLst>
            <a:ext uri="{FF2B5EF4-FFF2-40B4-BE49-F238E27FC236}">
              <a16:creationId xmlns:a16="http://schemas.microsoft.com/office/drawing/2014/main" id="{00000000-0008-0000-0100-000022000000}"/>
            </a:ext>
          </a:extLst>
        </xdr:cNvPr>
        <xdr:cNvGrpSpPr/>
      </xdr:nvGrpSpPr>
      <xdr:grpSpPr>
        <a:xfrm>
          <a:off x="369094" y="1397794"/>
          <a:ext cx="400049" cy="319087"/>
          <a:chOff x="297656" y="1428750"/>
          <a:chExt cx="476250" cy="333375"/>
        </a:xfrm>
      </xdr:grpSpPr>
      <xdr:cxnSp macro="">
        <xdr:nvCxnSpPr>
          <xdr:cNvPr id="35" name="直線コネクタ 34">
            <a:extLst>
              <a:ext uri="{FF2B5EF4-FFF2-40B4-BE49-F238E27FC236}">
                <a16:creationId xmlns:a16="http://schemas.microsoft.com/office/drawing/2014/main" id="{00000000-0008-0000-0100-000023000000}"/>
              </a:ext>
            </a:extLst>
          </xdr:cNvPr>
          <xdr:cNvCxnSpPr/>
        </xdr:nvCxnSpPr>
        <xdr:spPr>
          <a:xfrm>
            <a:off x="297656" y="1428750"/>
            <a:ext cx="476250" cy="0"/>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36" name="直線コネクタ 35">
            <a:extLst>
              <a:ext uri="{FF2B5EF4-FFF2-40B4-BE49-F238E27FC236}">
                <a16:creationId xmlns:a16="http://schemas.microsoft.com/office/drawing/2014/main" id="{00000000-0008-0000-0100-000024000000}"/>
              </a:ext>
            </a:extLst>
          </xdr:cNvPr>
          <xdr:cNvCxnSpPr/>
        </xdr:nvCxnSpPr>
        <xdr:spPr>
          <a:xfrm>
            <a:off x="297656" y="1428750"/>
            <a:ext cx="0" cy="333375"/>
          </a:xfrm>
          <a:prstGeom prst="line">
            <a:avLst/>
          </a:prstGeom>
          <a:ln w="3175"/>
        </xdr:spPr>
        <xdr:style>
          <a:lnRef idx="1">
            <a:schemeClr val="dk1"/>
          </a:lnRef>
          <a:fillRef idx="0">
            <a:schemeClr val="dk1"/>
          </a:fillRef>
          <a:effectRef idx="0">
            <a:schemeClr val="dk1"/>
          </a:effectRef>
          <a:fontRef idx="minor">
            <a:schemeClr val="tx1"/>
          </a:fontRef>
        </xdr:style>
      </xdr:cxnSp>
    </xdr:grpSp>
    <xdr:clientData/>
  </xdr:twoCellAnchor>
  <xdr:twoCellAnchor>
    <xdr:from>
      <xdr:col>153</xdr:col>
      <xdr:colOff>59531</xdr:colOff>
      <xdr:row>7</xdr:row>
      <xdr:rowOff>19842</xdr:rowOff>
    </xdr:from>
    <xdr:to>
      <xdr:col>185</xdr:col>
      <xdr:colOff>35719</xdr:colOff>
      <xdr:row>7</xdr:row>
      <xdr:rowOff>19842</xdr:rowOff>
    </xdr:to>
    <xdr:cxnSp macro="">
      <xdr:nvCxnSpPr>
        <xdr:cNvPr id="37" name="直線コネクタ 36">
          <a:extLst>
            <a:ext uri="{FF2B5EF4-FFF2-40B4-BE49-F238E27FC236}">
              <a16:creationId xmlns:a16="http://schemas.microsoft.com/office/drawing/2014/main" id="{00000000-0008-0000-0100-000025000000}"/>
            </a:ext>
          </a:extLst>
        </xdr:cNvPr>
        <xdr:cNvCxnSpPr/>
      </xdr:nvCxnSpPr>
      <xdr:spPr>
        <a:xfrm>
          <a:off x="11499056" y="915192"/>
          <a:ext cx="2471738"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153</xdr:col>
      <xdr:colOff>59531</xdr:colOff>
      <xdr:row>10</xdr:row>
      <xdr:rowOff>54237</xdr:rowOff>
    </xdr:from>
    <xdr:to>
      <xdr:col>185</xdr:col>
      <xdr:colOff>35719</xdr:colOff>
      <xdr:row>10</xdr:row>
      <xdr:rowOff>54237</xdr:rowOff>
    </xdr:to>
    <xdr:cxnSp macro="">
      <xdr:nvCxnSpPr>
        <xdr:cNvPr id="38" name="直線コネクタ 37">
          <a:extLst>
            <a:ext uri="{FF2B5EF4-FFF2-40B4-BE49-F238E27FC236}">
              <a16:creationId xmlns:a16="http://schemas.microsoft.com/office/drawing/2014/main" id="{00000000-0008-0000-0100-000026000000}"/>
            </a:ext>
          </a:extLst>
        </xdr:cNvPr>
        <xdr:cNvCxnSpPr/>
      </xdr:nvCxnSpPr>
      <xdr:spPr>
        <a:xfrm>
          <a:off x="11499056" y="1149612"/>
          <a:ext cx="2471738"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184</xdr:col>
      <xdr:colOff>64298</xdr:colOff>
      <xdr:row>7</xdr:row>
      <xdr:rowOff>23812</xdr:rowOff>
    </xdr:from>
    <xdr:to>
      <xdr:col>184</xdr:col>
      <xdr:colOff>64298</xdr:colOff>
      <xdr:row>10</xdr:row>
      <xdr:rowOff>58208</xdr:rowOff>
    </xdr:to>
    <xdr:sp macro="" textlink="">
      <xdr:nvSpPr>
        <xdr:cNvPr id="39" name="Line 18">
          <a:extLst>
            <a:ext uri="{FF2B5EF4-FFF2-40B4-BE49-F238E27FC236}">
              <a16:creationId xmlns:a16="http://schemas.microsoft.com/office/drawing/2014/main" id="{00000000-0008-0000-0100-000027000000}"/>
            </a:ext>
          </a:extLst>
        </xdr:cNvPr>
        <xdr:cNvSpPr>
          <a:spLocks noChangeShapeType="1"/>
        </xdr:cNvSpPr>
      </xdr:nvSpPr>
      <xdr:spPr bwMode="auto">
        <a:xfrm>
          <a:off x="13570748" y="919162"/>
          <a:ext cx="0" cy="234421"/>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178</xdr:col>
      <xdr:colOff>0</xdr:colOff>
      <xdr:row>1</xdr:row>
      <xdr:rowOff>95249</xdr:rowOff>
    </xdr:from>
    <xdr:to>
      <xdr:col>178</xdr:col>
      <xdr:colOff>2902</xdr:colOff>
      <xdr:row>14</xdr:row>
      <xdr:rowOff>52917</xdr:rowOff>
    </xdr:to>
    <xdr:cxnSp macro="">
      <xdr:nvCxnSpPr>
        <xdr:cNvPr id="40" name="直線コネクタ 39">
          <a:extLst>
            <a:ext uri="{FF2B5EF4-FFF2-40B4-BE49-F238E27FC236}">
              <a16:creationId xmlns:a16="http://schemas.microsoft.com/office/drawing/2014/main" id="{00000000-0008-0000-0100-000028000000}"/>
            </a:ext>
          </a:extLst>
        </xdr:cNvPr>
        <xdr:cNvCxnSpPr/>
      </xdr:nvCxnSpPr>
      <xdr:spPr>
        <a:xfrm flipH="1">
          <a:off x="13106400" y="266699"/>
          <a:ext cx="2902" cy="1148293"/>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183</xdr:col>
      <xdr:colOff>62431</xdr:colOff>
      <xdr:row>1</xdr:row>
      <xdr:rowOff>107155</xdr:rowOff>
    </xdr:from>
    <xdr:to>
      <xdr:col>183</xdr:col>
      <xdr:colOff>63500</xdr:colOff>
      <xdr:row>14</xdr:row>
      <xdr:rowOff>10584</xdr:rowOff>
    </xdr:to>
    <xdr:cxnSp macro="">
      <xdr:nvCxnSpPr>
        <xdr:cNvPr id="41" name="直線コネクタ 40">
          <a:extLst>
            <a:ext uri="{FF2B5EF4-FFF2-40B4-BE49-F238E27FC236}">
              <a16:creationId xmlns:a16="http://schemas.microsoft.com/office/drawing/2014/main" id="{00000000-0008-0000-0100-000029000000}"/>
            </a:ext>
          </a:extLst>
        </xdr:cNvPr>
        <xdr:cNvCxnSpPr/>
      </xdr:nvCxnSpPr>
      <xdr:spPr>
        <a:xfrm>
          <a:off x="13502206" y="278605"/>
          <a:ext cx="1069" cy="1094054"/>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177</xdr:col>
      <xdr:colOff>59531</xdr:colOff>
      <xdr:row>3</xdr:row>
      <xdr:rowOff>83343</xdr:rowOff>
    </xdr:from>
    <xdr:to>
      <xdr:col>183</xdr:col>
      <xdr:colOff>59531</xdr:colOff>
      <xdr:row>3</xdr:row>
      <xdr:rowOff>83343</xdr:rowOff>
    </xdr:to>
    <xdr:sp macro="" textlink="">
      <xdr:nvSpPr>
        <xdr:cNvPr id="42" name="Line 18">
          <a:extLst>
            <a:ext uri="{FF2B5EF4-FFF2-40B4-BE49-F238E27FC236}">
              <a16:creationId xmlns:a16="http://schemas.microsoft.com/office/drawing/2014/main" id="{00000000-0008-0000-0100-00002A000000}"/>
            </a:ext>
          </a:extLst>
        </xdr:cNvPr>
        <xdr:cNvSpPr>
          <a:spLocks noChangeShapeType="1"/>
        </xdr:cNvSpPr>
      </xdr:nvSpPr>
      <xdr:spPr bwMode="auto">
        <a:xfrm flipH="1">
          <a:off x="13099256" y="597693"/>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55</xdr:col>
      <xdr:colOff>59531</xdr:colOff>
      <xdr:row>38</xdr:row>
      <xdr:rowOff>1</xdr:rowOff>
    </xdr:from>
    <xdr:to>
      <xdr:col>85</xdr:col>
      <xdr:colOff>44563</xdr:colOff>
      <xdr:row>47</xdr:row>
      <xdr:rowOff>29256</xdr:rowOff>
    </xdr:to>
    <xdr:sp macro="" textlink="">
      <xdr:nvSpPr>
        <xdr:cNvPr id="43" name="AutoShape 33">
          <a:extLst>
            <a:ext uri="{FF2B5EF4-FFF2-40B4-BE49-F238E27FC236}">
              <a16:creationId xmlns:a16="http://schemas.microsoft.com/office/drawing/2014/main" id="{00000000-0008-0000-0100-00002B000000}"/>
            </a:ext>
          </a:extLst>
        </xdr:cNvPr>
        <xdr:cNvSpPr>
          <a:spLocks noChangeArrowheads="1"/>
        </xdr:cNvSpPr>
      </xdr:nvSpPr>
      <xdr:spPr bwMode="auto">
        <a:xfrm>
          <a:off x="4964906" y="2971801"/>
          <a:ext cx="1985282" cy="629330"/>
        </a:xfrm>
        <a:prstGeom prst="wedgeRectCallout">
          <a:avLst>
            <a:gd name="adj1" fmla="val -26989"/>
            <a:gd name="adj2" fmla="val 45109"/>
          </a:avLst>
        </a:prstGeom>
        <a:solidFill>
          <a:srgbClr val="FFFFFF"/>
        </a:solidFill>
        <a:ln w="9525" algn="ctr">
          <a:solidFill>
            <a:srgbClr val="000000"/>
          </a:solidFill>
          <a:miter lim="800000"/>
          <a:headEnd/>
          <a:tailEnd/>
        </a:ln>
      </xdr:spPr>
      <xdr:txBody>
        <a:bodyPr vertOverflow="clip" wrap="square" lIns="27432" tIns="18288" rIns="0" bIns="0" anchor="ctr"/>
        <a:lstStyle/>
        <a:p>
          <a:pPr algn="l" rtl="0">
            <a:defRPr sz="1000"/>
          </a:pPr>
          <a:r>
            <a:rPr lang="ja-JP" altLang="en-US" sz="1100" b="1" i="0" u="none" strike="noStrike" baseline="0">
              <a:solidFill>
                <a:srgbClr val="000000"/>
              </a:solidFill>
              <a:latin typeface="ＭＳ Ｐゴシック"/>
              <a:ea typeface="ＭＳ Ｐゴシック"/>
            </a:rPr>
            <a:t>・西暦で表示</a:t>
          </a:r>
          <a:endParaRPr lang="en-US" altLang="ja-JP" sz="1100" b="1"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・活字は</a:t>
          </a:r>
          <a:r>
            <a:rPr lang="en-US" altLang="ja-JP" sz="1100" b="1" i="0" u="none" strike="noStrike" baseline="0">
              <a:solidFill>
                <a:srgbClr val="993300"/>
              </a:solidFill>
              <a:latin typeface="ＭＳ Ｐゴシック"/>
              <a:ea typeface="ＭＳ Ｐゴシック"/>
            </a:rPr>
            <a:t>14</a:t>
          </a:r>
          <a:r>
            <a:rPr lang="ja-JP" altLang="en-US" sz="1100" b="1" i="0" u="none" strike="noStrike" baseline="0">
              <a:solidFill>
                <a:srgbClr val="993300"/>
              </a:solidFill>
              <a:latin typeface="ＭＳ Ｐゴシック"/>
              <a:ea typeface="ＭＳ Ｐゴシック"/>
            </a:rPr>
            <a:t>ポイント以上</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ja-JP" altLang="en-US" sz="1100" b="0" i="0" u="none" strike="noStrike" baseline="0">
              <a:solidFill>
                <a:srgbClr val="FF0000"/>
              </a:solidFill>
              <a:latin typeface="ＭＳ Ｐゴシック"/>
              <a:ea typeface="ＭＳ Ｐゴシック"/>
            </a:rPr>
            <a:t>土、日、祝日に注意</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46</xdr:col>
      <xdr:colOff>59531</xdr:colOff>
      <xdr:row>42</xdr:row>
      <xdr:rowOff>47625</xdr:rowOff>
    </xdr:from>
    <xdr:to>
      <xdr:col>55</xdr:col>
      <xdr:colOff>59531</xdr:colOff>
      <xdr:row>42</xdr:row>
      <xdr:rowOff>50348</xdr:rowOff>
    </xdr:to>
    <xdr:cxnSp macro="">
      <xdr:nvCxnSpPr>
        <xdr:cNvPr id="44" name="直線矢印コネクタ 43">
          <a:extLst>
            <a:ext uri="{FF2B5EF4-FFF2-40B4-BE49-F238E27FC236}">
              <a16:creationId xmlns:a16="http://schemas.microsoft.com/office/drawing/2014/main" id="{00000000-0008-0000-0100-00002C000000}"/>
            </a:ext>
          </a:extLst>
        </xdr:cNvPr>
        <xdr:cNvCxnSpPr>
          <a:stCxn id="43" idx="1"/>
        </xdr:cNvCxnSpPr>
      </xdr:nvCxnSpPr>
      <xdr:spPr>
        <a:xfrm flipH="1" flipV="1">
          <a:off x="4364831" y="3286125"/>
          <a:ext cx="600075" cy="272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51429</xdr:colOff>
      <xdr:row>54</xdr:row>
      <xdr:rowOff>59531</xdr:rowOff>
    </xdr:from>
    <xdr:to>
      <xdr:col>46</xdr:col>
      <xdr:colOff>14381</xdr:colOff>
      <xdr:row>59</xdr:row>
      <xdr:rowOff>22111</xdr:rowOff>
    </xdr:to>
    <xdr:sp macro="" textlink="">
      <xdr:nvSpPr>
        <xdr:cNvPr id="45" name="Text Box 32">
          <a:extLst>
            <a:ext uri="{FF2B5EF4-FFF2-40B4-BE49-F238E27FC236}">
              <a16:creationId xmlns:a16="http://schemas.microsoft.com/office/drawing/2014/main" id="{00000000-0008-0000-0100-00002D000000}"/>
            </a:ext>
          </a:extLst>
        </xdr:cNvPr>
        <xdr:cNvSpPr txBox="1">
          <a:spLocks noChangeArrowheads="1"/>
        </xdr:cNvSpPr>
      </xdr:nvSpPr>
      <xdr:spPr bwMode="auto">
        <a:xfrm>
          <a:off x="1889754" y="4098131"/>
          <a:ext cx="2429927" cy="29595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a:lstStyle/>
        <a:p>
          <a:pPr algn="ctr" rtl="0">
            <a:defRPr sz="1000"/>
          </a:pPr>
          <a:r>
            <a:rPr lang="ja-JP" altLang="en-US" sz="1800" b="1" i="0" u="none" strike="noStrike" baseline="0">
              <a:solidFill>
                <a:srgbClr val="000000"/>
              </a:solidFill>
              <a:latin typeface="ＭＳ Ｐゴシック"/>
              <a:ea typeface="ＭＳ Ｐゴシック"/>
            </a:rPr>
            <a:t>■　 発送開始日 　■　</a:t>
          </a:r>
        </a:p>
      </xdr:txBody>
    </xdr:sp>
    <xdr:clientData/>
  </xdr:twoCellAnchor>
  <xdr:twoCellAnchor editAs="oneCell">
    <xdr:from>
      <xdr:col>10</xdr:col>
      <xdr:colOff>54088</xdr:colOff>
      <xdr:row>58</xdr:row>
      <xdr:rowOff>64975</xdr:rowOff>
    </xdr:from>
    <xdr:to>
      <xdr:col>44</xdr:col>
      <xdr:colOff>55450</xdr:colOff>
      <xdr:row>64</xdr:row>
      <xdr:rowOff>5102</xdr:rowOff>
    </xdr:to>
    <xdr:sp macro="" textlink="">
      <xdr:nvSpPr>
        <xdr:cNvPr id="46" name="Text Box 32">
          <a:extLst>
            <a:ext uri="{FF2B5EF4-FFF2-40B4-BE49-F238E27FC236}">
              <a16:creationId xmlns:a16="http://schemas.microsoft.com/office/drawing/2014/main" id="{00000000-0008-0000-0100-00002E000000}"/>
            </a:ext>
          </a:extLst>
        </xdr:cNvPr>
        <xdr:cNvSpPr txBox="1">
          <a:spLocks noChangeArrowheads="1"/>
        </xdr:cNvSpPr>
      </xdr:nvSpPr>
      <xdr:spPr bwMode="auto">
        <a:xfrm>
          <a:off x="1959088" y="4370275"/>
          <a:ext cx="2268312" cy="34017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ctr"/>
        <a:lstStyle/>
        <a:p>
          <a:pPr algn="ctr" rtl="0">
            <a:defRPr sz="1000"/>
          </a:pPr>
          <a:r>
            <a:rPr lang="en-US" altLang="ja-JP" sz="1800" b="1" i="0" u="none" strike="noStrike" baseline="0">
              <a:solidFill>
                <a:srgbClr val="000000"/>
              </a:solidFill>
              <a:latin typeface="ＭＳ Ｐゴシック"/>
              <a:ea typeface="ＭＳ Ｐゴシック"/>
            </a:rPr>
            <a:t>20   </a:t>
          </a:r>
          <a:r>
            <a:rPr lang="ja-JP" altLang="en-US" sz="1800" b="1" i="0" u="none" strike="noStrike" baseline="0">
              <a:solidFill>
                <a:srgbClr val="000000"/>
              </a:solidFill>
              <a:latin typeface="ＭＳ Ｐゴシック"/>
              <a:ea typeface="ＭＳ Ｐゴシック"/>
            </a:rPr>
            <a:t>年　　月　　日　　</a:t>
          </a:r>
          <a:r>
            <a:rPr lang="ja-JP" altLang="en-US" sz="1400" b="1" i="0" u="none" strike="noStrike" baseline="0">
              <a:solidFill>
                <a:srgbClr val="000000"/>
              </a:solidFill>
              <a:latin typeface="ＭＳ Ｐゴシック"/>
              <a:ea typeface="ＭＳ Ｐゴシック"/>
            </a:rPr>
            <a:t>　　　　</a:t>
          </a:r>
        </a:p>
      </xdr:txBody>
    </xdr:sp>
    <xdr:clientData/>
  </xdr:twoCellAnchor>
  <xdr:twoCellAnchor editAs="oneCell">
    <xdr:from>
      <xdr:col>7</xdr:col>
      <xdr:colOff>35718</xdr:colOff>
      <xdr:row>64</xdr:row>
      <xdr:rowOff>5104</xdr:rowOff>
    </xdr:from>
    <xdr:to>
      <xdr:col>56</xdr:col>
      <xdr:colOff>170</xdr:colOff>
      <xdr:row>72</xdr:row>
      <xdr:rowOff>17351</xdr:rowOff>
    </xdr:to>
    <xdr:sp macro="" textlink="">
      <xdr:nvSpPr>
        <xdr:cNvPr id="47" name="Text Box 32">
          <a:extLst>
            <a:ext uri="{FF2B5EF4-FFF2-40B4-BE49-F238E27FC236}">
              <a16:creationId xmlns:a16="http://schemas.microsoft.com/office/drawing/2014/main" id="{00000000-0008-0000-0100-00002F000000}"/>
            </a:ext>
          </a:extLst>
        </xdr:cNvPr>
        <xdr:cNvSpPr txBox="1">
          <a:spLocks noChangeArrowheads="1"/>
        </xdr:cNvSpPr>
      </xdr:nvSpPr>
      <xdr:spPr bwMode="auto">
        <a:xfrm>
          <a:off x="1740693" y="4710454"/>
          <a:ext cx="3230336" cy="54564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prstDash val="sysDot"/>
              <a:miter lim="800000"/>
              <a:headEnd/>
              <a:tailEnd/>
            </a14:hiddenLine>
          </a:ext>
        </a:extLst>
      </xdr:spPr>
      <xdr:txBody>
        <a:bodyPr vertOverflow="clip" wrap="square" lIns="27432" tIns="22860" rIns="0" bIns="0" anchor="ctr"/>
        <a:lstStyle/>
        <a:p>
          <a:pPr algn="l" rtl="0">
            <a:lnSpc>
              <a:spcPts val="1400"/>
            </a:lnSpc>
            <a:defRPr sz="1000"/>
          </a:pP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天候等により発送が前後する場合が</a:t>
          </a:r>
        </a:p>
        <a:p>
          <a:pPr algn="l" rtl="0">
            <a:lnSpc>
              <a:spcPts val="1400"/>
            </a:lnSpc>
            <a:defRPr sz="1000"/>
          </a:pPr>
          <a:r>
            <a:rPr lang="ja-JP" altLang="en-US" sz="1400" b="0" i="0" u="none" strike="noStrike" baseline="0">
              <a:solidFill>
                <a:srgbClr val="000000"/>
              </a:solidFill>
              <a:latin typeface="ＭＳ Ｐゴシック"/>
              <a:ea typeface="ＭＳ Ｐゴシック"/>
            </a:rPr>
            <a:t>　 ありますのでご了承ください。</a:t>
          </a:r>
        </a:p>
      </xdr:txBody>
    </xdr:sp>
    <xdr:clientData/>
  </xdr:twoCellAnchor>
  <xdr:twoCellAnchor>
    <xdr:from>
      <xdr:col>19</xdr:col>
      <xdr:colOff>11905</xdr:colOff>
      <xdr:row>75</xdr:row>
      <xdr:rowOff>34729</xdr:rowOff>
    </xdr:from>
    <xdr:to>
      <xdr:col>44</xdr:col>
      <xdr:colOff>16544</xdr:colOff>
      <xdr:row>82</xdr:row>
      <xdr:rowOff>69428</xdr:rowOff>
    </xdr:to>
    <xdr:sp macro="" textlink="">
      <xdr:nvSpPr>
        <xdr:cNvPr id="48" name="AutoShape 33">
          <a:extLst>
            <a:ext uri="{FF2B5EF4-FFF2-40B4-BE49-F238E27FC236}">
              <a16:creationId xmlns:a16="http://schemas.microsoft.com/office/drawing/2014/main" id="{00000000-0008-0000-0100-000030000000}"/>
            </a:ext>
          </a:extLst>
        </xdr:cNvPr>
        <xdr:cNvSpPr>
          <a:spLocks noChangeArrowheads="1"/>
        </xdr:cNvSpPr>
      </xdr:nvSpPr>
      <xdr:spPr bwMode="auto">
        <a:xfrm>
          <a:off x="2516980" y="5473504"/>
          <a:ext cx="1671514" cy="501424"/>
        </a:xfrm>
        <a:prstGeom prst="wedgeRectCallout">
          <a:avLst>
            <a:gd name="adj1" fmla="val -15093"/>
            <a:gd name="adj2" fmla="val -45119"/>
          </a:avLst>
        </a:prstGeom>
        <a:solidFill>
          <a:srgbClr xmlns:mc="http://schemas.openxmlformats.org/markup-compatibility/2006" xmlns:a14="http://schemas.microsoft.com/office/drawing/2010/main" val="FFFFFF" mc:Ignorable="a14" a14:legacySpreadsheetColorIndex="9"/>
        </a:solidFill>
        <a:ln w="9525" algn="ctr">
          <a:solidFill>
            <a:srgbClr val="000000"/>
          </a:solidFill>
          <a:miter lim="800000"/>
          <a:headEnd/>
          <a:tailEnd/>
        </a:ln>
      </xdr:spPr>
      <xdr:txBody>
        <a:bodyPr vertOverflow="clip" wrap="square" lIns="27432" tIns="108000" rIns="0" bIns="0" anchor="t"/>
        <a:lstStyle/>
        <a:p>
          <a:pPr algn="l" rtl="0">
            <a:defRPr sz="1000"/>
          </a:pPr>
          <a:r>
            <a:rPr lang="ja-JP" altLang="en-US" sz="1000" b="0" i="0" u="none" strike="noStrike" baseline="0">
              <a:solidFill>
                <a:srgbClr val="000000"/>
              </a:solidFill>
              <a:latin typeface="ＭＳ Ｐゴシック"/>
              <a:ea typeface="ＭＳ Ｐゴシック"/>
            </a:rPr>
            <a:t>・必要に応じて表示する</a:t>
          </a:r>
        </a:p>
        <a:p>
          <a:pPr algn="l" rtl="0">
            <a:defRPr sz="1000"/>
          </a:pPr>
          <a:r>
            <a:rPr lang="ja-JP" altLang="en-US" sz="1000" b="0" i="0" u="none" strike="noStrike" baseline="0">
              <a:solidFill>
                <a:srgbClr val="000000"/>
              </a:solidFill>
              <a:latin typeface="ＭＳ Ｐゴシック"/>
              <a:ea typeface="ＭＳ Ｐゴシック"/>
            </a:rPr>
            <a:t>・活字は　</a:t>
          </a:r>
          <a:r>
            <a:rPr lang="ja-JP" altLang="en-US" sz="1000" b="1" i="0" u="none" strike="noStrike" baseline="0">
              <a:solidFill>
                <a:srgbClr val="993300"/>
              </a:solidFill>
              <a:latin typeface="ＭＳ Ｐゴシック"/>
              <a:ea typeface="ＭＳ Ｐゴシック"/>
            </a:rPr>
            <a:t>９ポイント以上</a:t>
          </a:r>
        </a:p>
        <a:p>
          <a:pPr algn="l" rtl="0">
            <a:defRPr sz="1000"/>
          </a:pPr>
          <a:r>
            <a:rPr lang="ja-JP" altLang="en-US" sz="1000" b="0" i="0" u="none" strike="noStrike" baseline="0">
              <a:solidFill>
                <a:srgbClr val="000000"/>
              </a:solidFill>
              <a:latin typeface="ＭＳ Ｐゴシック"/>
              <a:ea typeface="ＭＳ Ｐゴシック"/>
            </a:rPr>
            <a:t>　</a:t>
          </a:r>
        </a:p>
      </xdr:txBody>
    </xdr:sp>
    <xdr:clientData/>
  </xdr:twoCellAnchor>
  <xdr:twoCellAnchor>
    <xdr:from>
      <xdr:col>31</xdr:col>
      <xdr:colOff>49943</xdr:colOff>
      <xdr:row>72</xdr:row>
      <xdr:rowOff>17351</xdr:rowOff>
    </xdr:from>
    <xdr:to>
      <xdr:col>31</xdr:col>
      <xdr:colOff>50686</xdr:colOff>
      <xdr:row>75</xdr:row>
      <xdr:rowOff>34729</xdr:rowOff>
    </xdr:to>
    <xdr:cxnSp macro="">
      <xdr:nvCxnSpPr>
        <xdr:cNvPr id="49" name="直線矢印コネクタ 48">
          <a:extLst>
            <a:ext uri="{FF2B5EF4-FFF2-40B4-BE49-F238E27FC236}">
              <a16:creationId xmlns:a16="http://schemas.microsoft.com/office/drawing/2014/main" id="{00000000-0008-0000-0100-000031000000}"/>
            </a:ext>
          </a:extLst>
        </xdr:cNvPr>
        <xdr:cNvCxnSpPr>
          <a:stCxn id="48" idx="0"/>
          <a:endCxn id="47" idx="2"/>
        </xdr:cNvCxnSpPr>
      </xdr:nvCxnSpPr>
      <xdr:spPr>
        <a:xfrm flipV="1">
          <a:off x="3355118" y="5256101"/>
          <a:ext cx="743" cy="21740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23813</xdr:colOff>
      <xdr:row>56</xdr:row>
      <xdr:rowOff>53579</xdr:rowOff>
    </xdr:from>
    <xdr:to>
      <xdr:col>55</xdr:col>
      <xdr:colOff>62934</xdr:colOff>
      <xdr:row>59</xdr:row>
      <xdr:rowOff>0</xdr:rowOff>
    </xdr:to>
    <xdr:cxnSp macro="">
      <xdr:nvCxnSpPr>
        <xdr:cNvPr id="50" name="直線矢印コネクタ 49">
          <a:extLst>
            <a:ext uri="{FF2B5EF4-FFF2-40B4-BE49-F238E27FC236}">
              <a16:creationId xmlns:a16="http://schemas.microsoft.com/office/drawing/2014/main" id="{00000000-0008-0000-0100-000032000000}"/>
            </a:ext>
          </a:extLst>
        </xdr:cNvPr>
        <xdr:cNvCxnSpPr>
          <a:stCxn id="51" idx="1"/>
        </xdr:cNvCxnSpPr>
      </xdr:nvCxnSpPr>
      <xdr:spPr>
        <a:xfrm flipH="1">
          <a:off x="4262438" y="4225529"/>
          <a:ext cx="705871" cy="14644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62934</xdr:colOff>
      <xdr:row>49</xdr:row>
      <xdr:rowOff>11906</xdr:rowOff>
    </xdr:from>
    <xdr:to>
      <xdr:col>109</xdr:col>
      <xdr:colOff>17782</xdr:colOff>
      <xdr:row>64</xdr:row>
      <xdr:rowOff>23813</xdr:rowOff>
    </xdr:to>
    <xdr:sp macro="" textlink="">
      <xdr:nvSpPr>
        <xdr:cNvPr id="51" name="AutoShape 34">
          <a:extLst>
            <a:ext uri="{FF2B5EF4-FFF2-40B4-BE49-F238E27FC236}">
              <a16:creationId xmlns:a16="http://schemas.microsoft.com/office/drawing/2014/main" id="{00000000-0008-0000-0100-000033000000}"/>
            </a:ext>
          </a:extLst>
        </xdr:cNvPr>
        <xdr:cNvSpPr>
          <a:spLocks noChangeArrowheads="1"/>
        </xdr:cNvSpPr>
      </xdr:nvSpPr>
      <xdr:spPr bwMode="auto">
        <a:xfrm>
          <a:off x="4968309" y="3717131"/>
          <a:ext cx="3555298" cy="1012032"/>
        </a:xfrm>
        <a:prstGeom prst="wedgeRectCallout">
          <a:avLst>
            <a:gd name="adj1" fmla="val -26622"/>
            <a:gd name="adj2" fmla="val 43371"/>
          </a:avLst>
        </a:prstGeom>
        <a:solidFill>
          <a:srgbClr val="FFFFFF"/>
        </a:solidFill>
        <a:ln w="9525" algn="ctr">
          <a:solidFill>
            <a:srgbClr val="000000"/>
          </a:solidFill>
          <a:miter lim="800000"/>
          <a:headEnd/>
          <a:tailEnd/>
        </a:ln>
      </xdr:spPr>
      <xdr:txBody>
        <a:bodyPr vertOverflow="clip" wrap="square" lIns="27432" tIns="18288" rIns="0" bIns="0" anchor="t"/>
        <a:lstStyle/>
        <a:p>
          <a:pPr algn="l" rtl="0">
            <a:defRPr sz="1000"/>
          </a:pPr>
          <a:r>
            <a:rPr lang="ja-JP" altLang="en-US" sz="1100" b="1" i="0" u="none" strike="noStrike" baseline="0">
              <a:solidFill>
                <a:srgbClr val="000000"/>
              </a:solidFill>
              <a:latin typeface="ＭＳ Ｐゴシック"/>
              <a:ea typeface="ＭＳ Ｐゴシック"/>
            </a:rPr>
            <a:t> ・西暦で表示</a:t>
          </a:r>
          <a:endParaRPr lang="en-US" altLang="ja-JP" sz="1100" b="1"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・商品の発送日がお申込み開始日と異なる場合に記載</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発送開始日は、お申込み開始日から</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45</a:t>
          </a:r>
          <a:r>
            <a:rPr lang="ja-JP" altLang="en-US" sz="1100" b="0" i="0" u="none" strike="noStrike" baseline="0">
              <a:solidFill>
                <a:srgbClr val="000000"/>
              </a:solidFill>
              <a:latin typeface="ＭＳ Ｐゴシック"/>
              <a:ea typeface="ＭＳ Ｐゴシック"/>
            </a:rPr>
            <a:t>日以内に設定してください。</a:t>
          </a:r>
        </a:p>
        <a:p>
          <a:pPr algn="l" rtl="0">
            <a:defRPr sz="1000"/>
          </a:pPr>
          <a:r>
            <a:rPr lang="ja-JP" altLang="en-US" sz="1100" b="0" i="0" u="none" strike="noStrike" baseline="0">
              <a:solidFill>
                <a:srgbClr val="000000"/>
              </a:solidFill>
              <a:latin typeface="ＭＳ Ｐゴシック"/>
              <a:ea typeface="ＭＳ Ｐゴシック"/>
            </a:rPr>
            <a:t>  ・活字は</a:t>
          </a:r>
          <a:r>
            <a:rPr lang="ja-JP" altLang="en-US" sz="1100" b="1" i="0" u="none" strike="noStrike" baseline="0">
              <a:solidFill>
                <a:srgbClr val="993300"/>
              </a:solidFill>
              <a:latin typeface="ＭＳ Ｐゴシック"/>
              <a:ea typeface="ＭＳ Ｐゴシック"/>
            </a:rPr>
            <a:t>１２ポイント</a:t>
          </a:r>
        </a:p>
      </xdr:txBody>
    </xdr:sp>
    <xdr:clientData/>
  </xdr:twoCellAnchor>
  <xdr:twoCellAnchor>
    <xdr:from>
      <xdr:col>148</xdr:col>
      <xdr:colOff>71436</xdr:colOff>
      <xdr:row>72</xdr:row>
      <xdr:rowOff>47625</xdr:rowOff>
    </xdr:from>
    <xdr:to>
      <xdr:col>153</xdr:col>
      <xdr:colOff>-1</xdr:colOff>
      <xdr:row>74</xdr:row>
      <xdr:rowOff>39070</xdr:rowOff>
    </xdr:to>
    <xdr:cxnSp macro="">
      <xdr:nvCxnSpPr>
        <xdr:cNvPr id="52" name="直線矢印コネクタ 51">
          <a:extLst>
            <a:ext uri="{FF2B5EF4-FFF2-40B4-BE49-F238E27FC236}">
              <a16:creationId xmlns:a16="http://schemas.microsoft.com/office/drawing/2014/main" id="{00000000-0008-0000-0100-000034000000}"/>
            </a:ext>
          </a:extLst>
        </xdr:cNvPr>
        <xdr:cNvCxnSpPr>
          <a:stCxn id="53" idx="3"/>
        </xdr:cNvCxnSpPr>
      </xdr:nvCxnSpPr>
      <xdr:spPr>
        <a:xfrm flipV="1">
          <a:off x="11177586" y="5286375"/>
          <a:ext cx="261938" cy="12479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30955</xdr:colOff>
      <xdr:row>70</xdr:row>
      <xdr:rowOff>62645</xdr:rowOff>
    </xdr:from>
    <xdr:to>
      <xdr:col>148</xdr:col>
      <xdr:colOff>71436</xdr:colOff>
      <xdr:row>78</xdr:row>
      <xdr:rowOff>15495</xdr:rowOff>
    </xdr:to>
    <xdr:sp macro="" textlink="">
      <xdr:nvSpPr>
        <xdr:cNvPr id="53" name="AutoShape 225">
          <a:extLst>
            <a:ext uri="{FF2B5EF4-FFF2-40B4-BE49-F238E27FC236}">
              <a16:creationId xmlns:a16="http://schemas.microsoft.com/office/drawing/2014/main" id="{00000000-0008-0000-0100-000035000000}"/>
            </a:ext>
          </a:extLst>
        </xdr:cNvPr>
        <xdr:cNvSpPr>
          <a:spLocks noChangeArrowheads="1"/>
        </xdr:cNvSpPr>
      </xdr:nvSpPr>
      <xdr:spPr bwMode="auto">
        <a:xfrm>
          <a:off x="8736805" y="5168045"/>
          <a:ext cx="2440781" cy="486250"/>
        </a:xfrm>
        <a:prstGeom prst="wedgeRectCallout">
          <a:avLst>
            <a:gd name="adj1" fmla="val 49433"/>
            <a:gd name="adj2" fmla="val -18381"/>
          </a:avLst>
        </a:prstGeom>
        <a:solidFill>
          <a:srgbClr val="FFFFFF"/>
        </a:solidFill>
        <a:ln w="9525" algn="ctr">
          <a:solidFill>
            <a:srgbClr val="000000"/>
          </a:solidFill>
          <a:miter lim="800000"/>
          <a:headEnd/>
          <a:tailEnd/>
        </a:ln>
      </xdr:spPr>
      <xdr:txBody>
        <a:bodyPr vertOverflow="clip" wrap="square" lIns="27432" tIns="18288" rIns="0" bIns="0" anchor="ctr"/>
        <a:lstStyle/>
        <a:p>
          <a:pPr algn="l" rtl="0">
            <a:defRPr sz="1000"/>
          </a:pPr>
          <a:r>
            <a:rPr lang="ja-JP" altLang="en-US" sz="1000" b="0" i="0" u="none" strike="noStrike" baseline="0">
              <a:solidFill>
                <a:sysClr val="windowText" lastClr="000000"/>
              </a:solidFill>
              <a:latin typeface="ＭＳ Ｐゴシック"/>
              <a:ea typeface="ＭＳ Ｐゴシック"/>
            </a:rPr>
            <a:t>カタログコードは弊社にて指定します。</a:t>
          </a:r>
        </a:p>
      </xdr:txBody>
    </xdr:sp>
    <xdr:clientData/>
  </xdr:twoCellAnchor>
  <xdr:twoCellAnchor>
    <xdr:from>
      <xdr:col>125</xdr:col>
      <xdr:colOff>17091</xdr:colOff>
      <xdr:row>130</xdr:row>
      <xdr:rowOff>4483</xdr:rowOff>
    </xdr:from>
    <xdr:to>
      <xdr:col>149</xdr:col>
      <xdr:colOff>25896</xdr:colOff>
      <xdr:row>135</xdr:row>
      <xdr:rowOff>28839</xdr:rowOff>
    </xdr:to>
    <xdr:sp macro="" textlink="">
      <xdr:nvSpPr>
        <xdr:cNvPr id="54" name="AutoShape 38">
          <a:extLst>
            <a:ext uri="{FF2B5EF4-FFF2-40B4-BE49-F238E27FC236}">
              <a16:creationId xmlns:a16="http://schemas.microsoft.com/office/drawing/2014/main" id="{00000000-0008-0000-0100-000036000000}"/>
            </a:ext>
          </a:extLst>
        </xdr:cNvPr>
        <xdr:cNvSpPr>
          <a:spLocks noChangeArrowheads="1"/>
        </xdr:cNvSpPr>
      </xdr:nvSpPr>
      <xdr:spPr bwMode="auto">
        <a:xfrm>
          <a:off x="9654150" y="9170895"/>
          <a:ext cx="1622452" cy="360532"/>
        </a:xfrm>
        <a:prstGeom prst="wedgeRectCallout">
          <a:avLst>
            <a:gd name="adj1" fmla="val -25855"/>
            <a:gd name="adj2" fmla="val 42686"/>
          </a:avLst>
        </a:prstGeom>
        <a:solidFill>
          <a:srgbClr val="FFFFFF"/>
        </a:solidFill>
        <a:ln w="9525" algn="ctr">
          <a:solidFill>
            <a:srgbClr val="0070C0"/>
          </a:solidFill>
          <a:miter lim="800000"/>
          <a:headEnd/>
          <a:tailEnd/>
        </a:ln>
      </xdr:spPr>
      <xdr:txBody>
        <a:bodyPr vertOverflow="clip" wrap="square" lIns="27432" tIns="18288" rIns="0" bIns="0" anchor="ctr"/>
        <a:lstStyle/>
        <a:p>
          <a:pPr algn="l" rtl="0">
            <a:lnSpc>
              <a:spcPts val="1200"/>
            </a:lnSpc>
            <a:defRPr sz="1000"/>
          </a:pPr>
          <a:r>
            <a:rPr lang="ja-JP" altLang="en-US" sz="1000" b="0" i="0" u="none" strike="noStrike" baseline="0">
              <a:solidFill>
                <a:srgbClr val="000000"/>
              </a:solidFill>
              <a:latin typeface="ＭＳ Ｐゴシック"/>
              <a:ea typeface="ＭＳ Ｐゴシック"/>
            </a:rPr>
            <a:t>・活字は</a:t>
          </a:r>
          <a:r>
            <a:rPr lang="ja-JP" altLang="en-US" sz="1000" b="0" i="0" u="none" strike="noStrike" baseline="0">
              <a:solidFill>
                <a:srgbClr val="993300"/>
              </a:solidFill>
              <a:latin typeface="ＭＳ Ｐゴシック"/>
              <a:ea typeface="ＭＳ Ｐゴシック"/>
            </a:rPr>
            <a:t>９ポイント太字</a:t>
          </a:r>
          <a:endParaRPr lang="en-US" altLang="ja-JP" sz="1000" b="0" i="0" u="none" strike="noStrike" baseline="0">
            <a:solidFill>
              <a:srgbClr val="993300"/>
            </a:solidFill>
            <a:latin typeface="ＭＳ Ｐゴシック"/>
            <a:ea typeface="ＭＳ Ｐゴシック"/>
          </a:endParaRPr>
        </a:p>
      </xdr:txBody>
    </xdr:sp>
    <xdr:clientData/>
  </xdr:twoCellAnchor>
  <xdr:twoCellAnchor>
    <xdr:from>
      <xdr:col>135</xdr:col>
      <xdr:colOff>11206</xdr:colOff>
      <xdr:row>135</xdr:row>
      <xdr:rowOff>28148</xdr:rowOff>
    </xdr:from>
    <xdr:to>
      <xdr:col>135</xdr:col>
      <xdr:colOff>17091</xdr:colOff>
      <xdr:row>139</xdr:row>
      <xdr:rowOff>11207</xdr:rowOff>
    </xdr:to>
    <xdr:cxnSp macro="">
      <xdr:nvCxnSpPr>
        <xdr:cNvPr id="55" name="直線矢印コネクタ 54">
          <a:extLst>
            <a:ext uri="{FF2B5EF4-FFF2-40B4-BE49-F238E27FC236}">
              <a16:creationId xmlns:a16="http://schemas.microsoft.com/office/drawing/2014/main" id="{00000000-0008-0000-0100-000037000000}"/>
            </a:ext>
          </a:extLst>
        </xdr:cNvPr>
        <xdr:cNvCxnSpPr/>
      </xdr:nvCxnSpPr>
      <xdr:spPr>
        <a:xfrm flipH="1">
          <a:off x="10320618" y="9530736"/>
          <a:ext cx="5885" cy="252000"/>
        </a:xfrm>
        <a:prstGeom prst="straightConnector1">
          <a:avLst/>
        </a:prstGeom>
        <a:ln>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540100</xdr:colOff>
      <xdr:row>236</xdr:row>
      <xdr:rowOff>57150</xdr:rowOff>
    </xdr:from>
    <xdr:to>
      <xdr:col>1</xdr:col>
      <xdr:colOff>563912</xdr:colOff>
      <xdr:row>255</xdr:row>
      <xdr:rowOff>0</xdr:rowOff>
    </xdr:to>
    <xdr:sp macro="" textlink="">
      <xdr:nvSpPr>
        <xdr:cNvPr id="56" name="左大かっこ 55">
          <a:extLst>
            <a:ext uri="{FF2B5EF4-FFF2-40B4-BE49-F238E27FC236}">
              <a16:creationId xmlns:a16="http://schemas.microsoft.com/office/drawing/2014/main" id="{00000000-0008-0000-0100-000038000000}"/>
            </a:ext>
          </a:extLst>
        </xdr:cNvPr>
        <xdr:cNvSpPr/>
      </xdr:nvSpPr>
      <xdr:spPr>
        <a:xfrm>
          <a:off x="540100" y="16230600"/>
          <a:ext cx="709612" cy="1209675"/>
        </a:xfrm>
        <a:prstGeom prst="leftBracket">
          <a:avLst/>
        </a:prstGeom>
        <a:ln w="9525">
          <a:solidFill>
            <a:srgbClr val="0070C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442912</xdr:colOff>
      <xdr:row>242</xdr:row>
      <xdr:rowOff>12787</xdr:rowOff>
    </xdr:from>
    <xdr:to>
      <xdr:col>1</xdr:col>
      <xdr:colOff>636157</xdr:colOff>
      <xdr:row>249</xdr:row>
      <xdr:rowOff>42979</xdr:rowOff>
    </xdr:to>
    <xdr:sp macro="" textlink="">
      <xdr:nvSpPr>
        <xdr:cNvPr id="57" name="AutoShape 40">
          <a:extLst>
            <a:ext uri="{FF2B5EF4-FFF2-40B4-BE49-F238E27FC236}">
              <a16:creationId xmlns:a16="http://schemas.microsoft.com/office/drawing/2014/main" id="{00000000-0008-0000-0100-000039000000}"/>
            </a:ext>
          </a:extLst>
        </xdr:cNvPr>
        <xdr:cNvSpPr>
          <a:spLocks noChangeArrowheads="1"/>
        </xdr:cNvSpPr>
      </xdr:nvSpPr>
      <xdr:spPr bwMode="auto">
        <a:xfrm>
          <a:off x="442912" y="16586287"/>
          <a:ext cx="879045" cy="496917"/>
        </a:xfrm>
        <a:prstGeom prst="wedgeRectCallout">
          <a:avLst>
            <a:gd name="adj1" fmla="val 22797"/>
            <a:gd name="adj2" fmla="val -36797"/>
          </a:avLst>
        </a:prstGeom>
        <a:solidFill>
          <a:srgbClr val="FFFFFF"/>
        </a:solidFill>
        <a:ln w="12700" algn="ctr">
          <a:solidFill>
            <a:srgbClr val="0070C0"/>
          </a:solidFill>
          <a:miter lim="800000"/>
          <a:headEnd/>
          <a:tailEnd/>
        </a:ln>
      </xdr:spPr>
      <xdr:txBody>
        <a:bodyPr vertOverflow="clip" wrap="square" lIns="27432" tIns="18288" rIns="0" bIns="0" anchor="ctr"/>
        <a:lstStyle/>
        <a:p>
          <a:pPr algn="ctr" rtl="0">
            <a:defRPr sz="1000"/>
          </a:pPr>
          <a:r>
            <a:rPr lang="ja-JP" altLang="en-US" sz="900" b="0" i="0" u="none" strike="noStrike" baseline="0">
              <a:solidFill>
                <a:srgbClr val="000000"/>
              </a:solidFill>
              <a:latin typeface="ＭＳ Ｐゴシック"/>
              <a:ea typeface="ＭＳ Ｐゴシック"/>
            </a:rPr>
            <a:t>指定以外は</a:t>
          </a:r>
          <a:endParaRPr lang="en-US" altLang="ja-JP" sz="900" b="0" i="0" u="none" strike="noStrike" baseline="0">
            <a:solidFill>
              <a:srgbClr val="000000"/>
            </a:solidFill>
            <a:latin typeface="ＭＳ Ｐゴシック"/>
            <a:ea typeface="ＭＳ Ｐゴシック"/>
          </a:endParaRPr>
        </a:p>
        <a:p>
          <a:pPr algn="ctr" rtl="0">
            <a:defRPr sz="1000"/>
          </a:pPr>
          <a:r>
            <a:rPr lang="ja-JP" altLang="en-US" sz="900" b="0" i="0" u="none" strike="noStrike" baseline="0">
              <a:solidFill>
                <a:schemeClr val="accent6">
                  <a:lumMod val="50000"/>
                </a:schemeClr>
              </a:solidFill>
              <a:latin typeface="ＭＳ Ｐゴシック"/>
              <a:ea typeface="ＭＳ Ｐゴシック"/>
            </a:rPr>
            <a:t>８ポイント</a:t>
          </a:r>
          <a:endParaRPr lang="en-US" altLang="ja-JP" sz="900" b="0" i="0" u="none" strike="noStrike" baseline="0">
            <a:solidFill>
              <a:schemeClr val="accent6">
                <a:lumMod val="50000"/>
              </a:schemeClr>
            </a:solidFill>
            <a:latin typeface="ＭＳ Ｐゴシック"/>
            <a:ea typeface="ＭＳ Ｐゴシック"/>
          </a:endParaRPr>
        </a:p>
      </xdr:txBody>
    </xdr:sp>
    <xdr:clientData/>
  </xdr:twoCellAnchor>
  <xdr:twoCellAnchor>
    <xdr:from>
      <xdr:col>49</xdr:col>
      <xdr:colOff>47624</xdr:colOff>
      <xdr:row>237</xdr:row>
      <xdr:rowOff>23812</xdr:rowOff>
    </xdr:from>
    <xdr:to>
      <xdr:col>51</xdr:col>
      <xdr:colOff>47625</xdr:colOff>
      <xdr:row>239</xdr:row>
      <xdr:rowOff>59532</xdr:rowOff>
    </xdr:to>
    <xdr:cxnSp macro="">
      <xdr:nvCxnSpPr>
        <xdr:cNvPr id="58" name="直線矢印コネクタ 57">
          <a:extLst>
            <a:ext uri="{FF2B5EF4-FFF2-40B4-BE49-F238E27FC236}">
              <a16:creationId xmlns:a16="http://schemas.microsoft.com/office/drawing/2014/main" id="{00000000-0008-0000-0100-00003A000000}"/>
            </a:ext>
          </a:extLst>
        </xdr:cNvPr>
        <xdr:cNvCxnSpPr/>
      </xdr:nvCxnSpPr>
      <xdr:spPr>
        <a:xfrm flipH="1" flipV="1">
          <a:off x="4552949" y="16263937"/>
          <a:ext cx="133351" cy="169070"/>
        </a:xfrm>
        <a:prstGeom prst="straightConnector1">
          <a:avLst/>
        </a:prstGeom>
        <a:ln>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59531</xdr:colOff>
      <xdr:row>246</xdr:row>
      <xdr:rowOff>33243</xdr:rowOff>
    </xdr:from>
    <xdr:to>
      <xdr:col>44</xdr:col>
      <xdr:colOff>24663</xdr:colOff>
      <xdr:row>254</xdr:row>
      <xdr:rowOff>0</xdr:rowOff>
    </xdr:to>
    <xdr:cxnSp macro="">
      <xdr:nvCxnSpPr>
        <xdr:cNvPr id="59" name="直線矢印コネクタ 58">
          <a:extLst>
            <a:ext uri="{FF2B5EF4-FFF2-40B4-BE49-F238E27FC236}">
              <a16:creationId xmlns:a16="http://schemas.microsoft.com/office/drawing/2014/main" id="{00000000-0008-0000-0100-00003B000000}"/>
            </a:ext>
          </a:extLst>
        </xdr:cNvPr>
        <xdr:cNvCxnSpPr>
          <a:stCxn id="60" idx="2"/>
        </xdr:cNvCxnSpPr>
      </xdr:nvCxnSpPr>
      <xdr:spPr>
        <a:xfrm flipH="1">
          <a:off x="4164806" y="16873443"/>
          <a:ext cx="31807" cy="500157"/>
        </a:xfrm>
        <a:prstGeom prst="straightConnector1">
          <a:avLst/>
        </a:prstGeom>
        <a:ln>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1700</xdr:colOff>
      <xdr:row>239</xdr:row>
      <xdr:rowOff>55471</xdr:rowOff>
    </xdr:from>
    <xdr:to>
      <xdr:col>51</xdr:col>
      <xdr:colOff>47624</xdr:colOff>
      <xdr:row>246</xdr:row>
      <xdr:rowOff>33243</xdr:rowOff>
    </xdr:to>
    <xdr:sp macro="" textlink="">
      <xdr:nvSpPr>
        <xdr:cNvPr id="60" name="AutoShape 40">
          <a:extLst>
            <a:ext uri="{FF2B5EF4-FFF2-40B4-BE49-F238E27FC236}">
              <a16:creationId xmlns:a16="http://schemas.microsoft.com/office/drawing/2014/main" id="{00000000-0008-0000-0100-00003C000000}"/>
            </a:ext>
          </a:extLst>
        </xdr:cNvPr>
        <xdr:cNvSpPr>
          <a:spLocks noChangeArrowheads="1"/>
        </xdr:cNvSpPr>
      </xdr:nvSpPr>
      <xdr:spPr bwMode="auto">
        <a:xfrm>
          <a:off x="3706925" y="16428946"/>
          <a:ext cx="979374" cy="444497"/>
        </a:xfrm>
        <a:prstGeom prst="wedgeRectCallout">
          <a:avLst>
            <a:gd name="adj1" fmla="val 24186"/>
            <a:gd name="adj2" fmla="val 18021"/>
          </a:avLst>
        </a:prstGeom>
        <a:solidFill>
          <a:srgbClr val="FFFFFF"/>
        </a:solidFill>
        <a:ln w="12700" algn="ctr">
          <a:solidFill>
            <a:srgbClr val="0070C0"/>
          </a:solidFill>
          <a:miter lim="800000"/>
          <a:headEnd/>
          <a:tailEnd/>
        </a:ln>
      </xdr:spPr>
      <xdr:txBody>
        <a:bodyPr vertOverflow="clip" wrap="square" lIns="27432" tIns="18288" rIns="0" bIns="0" anchor="ctr"/>
        <a:lstStyle/>
        <a:p>
          <a:pPr algn="ctr" rtl="0">
            <a:defRPr sz="1000"/>
          </a:pPr>
          <a:r>
            <a:rPr lang="ja-JP" altLang="en-US" sz="900" b="0" i="0" u="none" strike="noStrike" baseline="0">
              <a:solidFill>
                <a:sysClr val="windowText" lastClr="000000"/>
              </a:solidFill>
              <a:latin typeface="ＭＳ Ｐゴシック"/>
              <a:ea typeface="ＭＳ Ｐゴシック"/>
            </a:rPr>
            <a:t>社名は</a:t>
          </a:r>
          <a:endParaRPr lang="en-US" altLang="ja-JP" sz="900" b="0" i="0" u="none" strike="noStrike" baseline="0">
            <a:solidFill>
              <a:sysClr val="windowText" lastClr="000000"/>
            </a:solidFill>
            <a:latin typeface="ＭＳ Ｐゴシック"/>
            <a:ea typeface="ＭＳ Ｐゴシック"/>
          </a:endParaRPr>
        </a:p>
        <a:p>
          <a:pPr algn="ctr" rtl="0">
            <a:defRPr sz="1000"/>
          </a:pPr>
          <a:r>
            <a:rPr lang="ja-JP" altLang="en-US" sz="900" b="0" i="0" u="none" strike="noStrike" baseline="0">
              <a:solidFill>
                <a:schemeClr val="accent6">
                  <a:lumMod val="50000"/>
                </a:schemeClr>
              </a:solidFill>
              <a:latin typeface="ＭＳ Ｐゴシック"/>
              <a:ea typeface="ＭＳ Ｐゴシック"/>
            </a:rPr>
            <a:t>９ポイント太字</a:t>
          </a:r>
          <a:endParaRPr lang="en-US" altLang="ja-JP" sz="900" b="0" i="0" u="none" strike="noStrike" baseline="0">
            <a:solidFill>
              <a:schemeClr val="accent6">
                <a:lumMod val="50000"/>
              </a:schemeClr>
            </a:solidFill>
            <a:latin typeface="ＭＳ Ｐゴシック"/>
            <a:ea typeface="ＭＳ Ｐゴシック"/>
          </a:endParaRPr>
        </a:p>
      </xdr:txBody>
    </xdr:sp>
    <xdr:clientData/>
  </xdr:twoCellAnchor>
  <xdr:twoCellAnchor>
    <xdr:from>
      <xdr:col>57</xdr:col>
      <xdr:colOff>10830</xdr:colOff>
      <xdr:row>239</xdr:row>
      <xdr:rowOff>11906</xdr:rowOff>
    </xdr:from>
    <xdr:to>
      <xdr:col>60</xdr:col>
      <xdr:colOff>23812</xdr:colOff>
      <xdr:row>261</xdr:row>
      <xdr:rowOff>48019</xdr:rowOff>
    </xdr:to>
    <xdr:cxnSp macro="">
      <xdr:nvCxnSpPr>
        <xdr:cNvPr id="61" name="直線矢印コネクタ 60">
          <a:extLst>
            <a:ext uri="{FF2B5EF4-FFF2-40B4-BE49-F238E27FC236}">
              <a16:creationId xmlns:a16="http://schemas.microsoft.com/office/drawing/2014/main" id="{00000000-0008-0000-0100-00003D000000}"/>
            </a:ext>
          </a:extLst>
        </xdr:cNvPr>
        <xdr:cNvCxnSpPr/>
      </xdr:nvCxnSpPr>
      <xdr:spPr>
        <a:xfrm flipV="1">
          <a:off x="5049555" y="16385381"/>
          <a:ext cx="213007" cy="1502963"/>
        </a:xfrm>
        <a:prstGeom prst="straightConnector1">
          <a:avLst/>
        </a:prstGeom>
        <a:ln>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0</xdr:colOff>
      <xdr:row>261</xdr:row>
      <xdr:rowOff>5248</xdr:rowOff>
    </xdr:from>
    <xdr:to>
      <xdr:col>66</xdr:col>
      <xdr:colOff>35719</xdr:colOff>
      <xdr:row>265</xdr:row>
      <xdr:rowOff>393</xdr:rowOff>
    </xdr:to>
    <xdr:sp macro="" textlink="">
      <xdr:nvSpPr>
        <xdr:cNvPr id="62" name="AutoShape 40">
          <a:extLst>
            <a:ext uri="{FF2B5EF4-FFF2-40B4-BE49-F238E27FC236}">
              <a16:creationId xmlns:a16="http://schemas.microsoft.com/office/drawing/2014/main" id="{00000000-0008-0000-0100-00003E000000}"/>
            </a:ext>
          </a:extLst>
        </xdr:cNvPr>
        <xdr:cNvSpPr>
          <a:spLocks noChangeArrowheads="1"/>
        </xdr:cNvSpPr>
      </xdr:nvSpPr>
      <xdr:spPr bwMode="auto">
        <a:xfrm>
          <a:off x="4572000" y="17845573"/>
          <a:ext cx="1102519" cy="576170"/>
        </a:xfrm>
        <a:prstGeom prst="wedgeRectCallout">
          <a:avLst>
            <a:gd name="adj1" fmla="val 22797"/>
            <a:gd name="adj2" fmla="val -36797"/>
          </a:avLst>
        </a:prstGeom>
        <a:solidFill>
          <a:srgbClr val="FFFFFF"/>
        </a:solidFill>
        <a:ln w="12700" algn="ctr">
          <a:solidFill>
            <a:srgbClr val="0070C0"/>
          </a:solidFill>
          <a:miter lim="800000"/>
          <a:headEnd/>
          <a:tailEnd/>
        </a:ln>
      </xdr:spPr>
      <xdr:txBody>
        <a:bodyPr vertOverflow="clip" wrap="square" lIns="27432" tIns="18288" rIns="0" bIns="0" anchor="ctr"/>
        <a:lstStyle/>
        <a:p>
          <a:pPr rtl="0"/>
          <a:r>
            <a:rPr lang="ja-JP" altLang="en-US" sz="900" b="0" i="0" baseline="0">
              <a:effectLst/>
              <a:latin typeface="+mn-lt"/>
              <a:ea typeface="+mn-ea"/>
              <a:cs typeface="+mn-cs"/>
            </a:rPr>
            <a:t>・</a:t>
          </a:r>
          <a:r>
            <a:rPr lang="ja-JP" altLang="ja-JP" sz="900" b="0" i="0" baseline="0">
              <a:effectLst/>
              <a:latin typeface="+mn-lt"/>
              <a:ea typeface="+mn-ea"/>
              <a:cs typeface="+mn-cs"/>
            </a:rPr>
            <a:t>□枠内の活字は</a:t>
          </a:r>
          <a:endParaRPr lang="ja-JP" altLang="ja-JP" sz="600">
            <a:effectLst/>
          </a:endParaRPr>
        </a:p>
        <a:p>
          <a:pPr rtl="0"/>
          <a:r>
            <a:rPr lang="en-US" altLang="ja-JP" sz="900" b="0" i="0" baseline="0">
              <a:effectLst/>
              <a:latin typeface="+mn-lt"/>
              <a:ea typeface="+mn-ea"/>
              <a:cs typeface="+mn-cs"/>
            </a:rPr>
            <a:t>   </a:t>
          </a:r>
          <a:r>
            <a:rPr lang="ja-JP" altLang="en-US" sz="900" b="0" i="0" baseline="0">
              <a:solidFill>
                <a:schemeClr val="accent6">
                  <a:lumMod val="50000"/>
                </a:schemeClr>
              </a:solidFill>
              <a:effectLst/>
              <a:latin typeface="+mn-lt"/>
              <a:ea typeface="+mn-ea"/>
              <a:cs typeface="+mn-cs"/>
            </a:rPr>
            <a:t>９</a:t>
          </a:r>
          <a:r>
            <a:rPr lang="ja-JP" altLang="ja-JP" sz="900" b="0" i="0" baseline="0">
              <a:solidFill>
                <a:schemeClr val="accent6">
                  <a:lumMod val="50000"/>
                </a:schemeClr>
              </a:solidFill>
              <a:effectLst/>
              <a:latin typeface="+mn-lt"/>
              <a:ea typeface="+mn-ea"/>
              <a:cs typeface="+mn-cs"/>
            </a:rPr>
            <a:t>ポイント </a:t>
          </a:r>
          <a:endParaRPr lang="ja-JP" altLang="ja-JP" sz="600">
            <a:solidFill>
              <a:schemeClr val="accent6">
                <a:lumMod val="50000"/>
              </a:schemeClr>
            </a:solidFill>
            <a:effectLst/>
          </a:endParaRPr>
        </a:p>
        <a:p>
          <a:pPr rtl="0"/>
          <a:r>
            <a:rPr lang="ja-JP" altLang="en-US" sz="900" b="0" i="0" baseline="0">
              <a:effectLst/>
              <a:latin typeface="+mn-lt"/>
              <a:ea typeface="+mn-ea"/>
              <a:cs typeface="+mn-cs"/>
            </a:rPr>
            <a:t>・</a:t>
          </a:r>
          <a:r>
            <a:rPr lang="ja-JP" altLang="ja-JP" sz="900" b="0" i="0" baseline="0">
              <a:effectLst/>
              <a:latin typeface="+mn-lt"/>
              <a:ea typeface="+mn-ea"/>
              <a:cs typeface="+mn-cs"/>
            </a:rPr>
            <a:t>枠は太線</a:t>
          </a:r>
          <a:endParaRPr lang="ja-JP" altLang="ja-JP" sz="600">
            <a:effectLst/>
          </a:endParaRPr>
        </a:p>
      </xdr:txBody>
    </xdr:sp>
    <xdr:clientData/>
  </xdr:twoCellAnchor>
  <xdr:twoCellAnchor>
    <xdr:from>
      <xdr:col>58</xdr:col>
      <xdr:colOff>17860</xdr:colOff>
      <xdr:row>250</xdr:row>
      <xdr:rowOff>1</xdr:rowOff>
    </xdr:from>
    <xdr:to>
      <xdr:col>68</xdr:col>
      <xdr:colOff>23812</xdr:colOff>
      <xdr:row>261</xdr:row>
      <xdr:rowOff>5248</xdr:rowOff>
    </xdr:to>
    <xdr:cxnSp macro="">
      <xdr:nvCxnSpPr>
        <xdr:cNvPr id="63" name="直線矢印コネクタ 62">
          <a:extLst>
            <a:ext uri="{FF2B5EF4-FFF2-40B4-BE49-F238E27FC236}">
              <a16:creationId xmlns:a16="http://schemas.microsoft.com/office/drawing/2014/main" id="{00000000-0008-0000-0100-00003F000000}"/>
            </a:ext>
          </a:extLst>
        </xdr:cNvPr>
        <xdr:cNvCxnSpPr>
          <a:stCxn id="62" idx="0"/>
        </xdr:cNvCxnSpPr>
      </xdr:nvCxnSpPr>
      <xdr:spPr>
        <a:xfrm flipV="1">
          <a:off x="5123260" y="17106901"/>
          <a:ext cx="672702" cy="738672"/>
        </a:xfrm>
        <a:prstGeom prst="straightConnector1">
          <a:avLst/>
        </a:prstGeom>
        <a:ln>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47887</xdr:colOff>
      <xdr:row>232</xdr:row>
      <xdr:rowOff>23814</xdr:rowOff>
    </xdr:from>
    <xdr:to>
      <xdr:col>122</xdr:col>
      <xdr:colOff>30616</xdr:colOff>
      <xdr:row>239</xdr:row>
      <xdr:rowOff>27215</xdr:rowOff>
    </xdr:to>
    <xdr:sp macro="" textlink="">
      <xdr:nvSpPr>
        <xdr:cNvPr id="64" name="AutoShape 40">
          <a:extLst>
            <a:ext uri="{FF2B5EF4-FFF2-40B4-BE49-F238E27FC236}">
              <a16:creationId xmlns:a16="http://schemas.microsoft.com/office/drawing/2014/main" id="{00000000-0008-0000-0100-000040000000}"/>
            </a:ext>
          </a:extLst>
        </xdr:cNvPr>
        <xdr:cNvSpPr>
          <a:spLocks noChangeArrowheads="1"/>
        </xdr:cNvSpPr>
      </xdr:nvSpPr>
      <xdr:spPr bwMode="auto">
        <a:xfrm>
          <a:off x="8220337" y="15930564"/>
          <a:ext cx="1182879" cy="470126"/>
        </a:xfrm>
        <a:prstGeom prst="wedgeRectCallout">
          <a:avLst>
            <a:gd name="adj1" fmla="val 22797"/>
            <a:gd name="adj2" fmla="val -36797"/>
          </a:avLst>
        </a:prstGeom>
        <a:solidFill>
          <a:srgbClr val="FFFFFF"/>
        </a:solidFill>
        <a:ln w="12700" algn="ctr">
          <a:solidFill>
            <a:srgbClr val="0070C0"/>
          </a:solidFill>
          <a:miter lim="800000"/>
          <a:headEnd/>
          <a:tailEnd/>
        </a:ln>
      </xdr:spPr>
      <xdr:txBody>
        <a:bodyPr vertOverflow="clip" wrap="square" lIns="27432" tIns="18288" rIns="0" bIns="0" anchor="ctr"/>
        <a:lstStyle/>
        <a:p>
          <a:pPr algn="ctr" rtl="0">
            <a:defRPr sz="1000"/>
          </a:pPr>
          <a:r>
            <a:rPr lang="ja-JP" altLang="en-US" sz="900" b="0" i="0" u="none" strike="noStrike" baseline="0">
              <a:solidFill>
                <a:sysClr val="windowText" lastClr="000000"/>
              </a:solidFill>
              <a:latin typeface="ＭＳ Ｐゴシック"/>
              <a:ea typeface="ＭＳ Ｐゴシック"/>
            </a:rPr>
            <a:t>社名は</a:t>
          </a:r>
          <a:endParaRPr lang="en-US" altLang="ja-JP" sz="900" b="0" i="0" u="none" strike="noStrike" baseline="0">
            <a:solidFill>
              <a:sysClr val="windowText" lastClr="000000"/>
            </a:solidFill>
            <a:latin typeface="ＭＳ Ｐゴシック"/>
            <a:ea typeface="ＭＳ Ｐゴシック"/>
          </a:endParaRPr>
        </a:p>
        <a:p>
          <a:pPr algn="ctr" rtl="0">
            <a:defRPr sz="1000"/>
          </a:pPr>
          <a:r>
            <a:rPr lang="ja-JP" altLang="en-US" sz="900" b="0" i="0" u="none" strike="noStrike" baseline="0">
              <a:solidFill>
                <a:schemeClr val="accent6">
                  <a:lumMod val="50000"/>
                </a:schemeClr>
              </a:solidFill>
              <a:latin typeface="ＭＳ Ｐゴシック"/>
              <a:ea typeface="ＭＳ Ｐゴシック"/>
            </a:rPr>
            <a:t>９ポイント太字</a:t>
          </a:r>
          <a:endParaRPr lang="en-US" altLang="ja-JP" sz="900" b="0" i="0" u="none" strike="noStrike" baseline="0">
            <a:solidFill>
              <a:schemeClr val="accent6">
                <a:lumMod val="50000"/>
              </a:schemeClr>
            </a:solidFill>
            <a:latin typeface="ＭＳ Ｐゴシック"/>
            <a:ea typeface="ＭＳ Ｐゴシック"/>
          </a:endParaRPr>
        </a:p>
      </xdr:txBody>
    </xdr:sp>
    <xdr:clientData/>
  </xdr:twoCellAnchor>
  <xdr:twoCellAnchor>
    <xdr:from>
      <xdr:col>101</xdr:col>
      <xdr:colOff>11906</xdr:colOff>
      <xdr:row>233</xdr:row>
      <xdr:rowOff>0</xdr:rowOff>
    </xdr:from>
    <xdr:to>
      <xdr:col>104</xdr:col>
      <xdr:colOff>35720</xdr:colOff>
      <xdr:row>235</xdr:row>
      <xdr:rowOff>11906</xdr:rowOff>
    </xdr:to>
    <xdr:cxnSp macro="">
      <xdr:nvCxnSpPr>
        <xdr:cNvPr id="65" name="直線矢印コネクタ 64">
          <a:extLst>
            <a:ext uri="{FF2B5EF4-FFF2-40B4-BE49-F238E27FC236}">
              <a16:creationId xmlns:a16="http://schemas.microsoft.com/office/drawing/2014/main" id="{00000000-0008-0000-0100-000041000000}"/>
            </a:ext>
          </a:extLst>
        </xdr:cNvPr>
        <xdr:cNvCxnSpPr/>
      </xdr:nvCxnSpPr>
      <xdr:spPr>
        <a:xfrm flipH="1">
          <a:off x="7984331" y="15973425"/>
          <a:ext cx="223839" cy="145256"/>
        </a:xfrm>
        <a:prstGeom prst="straightConnector1">
          <a:avLst/>
        </a:prstGeom>
        <a:ln>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23813</xdr:colOff>
      <xdr:row>239</xdr:row>
      <xdr:rowOff>27215</xdr:rowOff>
    </xdr:from>
    <xdr:to>
      <xdr:col>118</xdr:col>
      <xdr:colOff>3533</xdr:colOff>
      <xdr:row>246</xdr:row>
      <xdr:rowOff>0</xdr:rowOff>
    </xdr:to>
    <xdr:cxnSp macro="">
      <xdr:nvCxnSpPr>
        <xdr:cNvPr id="66" name="直線矢印コネクタ 65">
          <a:extLst>
            <a:ext uri="{FF2B5EF4-FFF2-40B4-BE49-F238E27FC236}">
              <a16:creationId xmlns:a16="http://schemas.microsoft.com/office/drawing/2014/main" id="{00000000-0008-0000-0100-000042000000}"/>
            </a:ext>
          </a:extLst>
        </xdr:cNvPr>
        <xdr:cNvCxnSpPr/>
      </xdr:nvCxnSpPr>
      <xdr:spPr>
        <a:xfrm flipH="1">
          <a:off x="8996363" y="16400690"/>
          <a:ext cx="113070" cy="439510"/>
        </a:xfrm>
        <a:prstGeom prst="straightConnector1">
          <a:avLst/>
        </a:prstGeom>
        <a:ln>
          <a:solidFill>
            <a:srgbClr val="0070C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180</xdr:col>
      <xdr:colOff>11905</xdr:colOff>
      <xdr:row>233</xdr:row>
      <xdr:rowOff>11906</xdr:rowOff>
    </xdr:from>
    <xdr:to>
      <xdr:col>184</xdr:col>
      <xdr:colOff>154778</xdr:colOff>
      <xdr:row>242</xdr:row>
      <xdr:rowOff>59529</xdr:rowOff>
    </xdr:to>
    <xdr:sp macro="" textlink="">
      <xdr:nvSpPr>
        <xdr:cNvPr id="67" name="Line 78">
          <a:extLst>
            <a:ext uri="{FF2B5EF4-FFF2-40B4-BE49-F238E27FC236}">
              <a16:creationId xmlns:a16="http://schemas.microsoft.com/office/drawing/2014/main" id="{00000000-0008-0000-0100-000043000000}"/>
            </a:ext>
          </a:extLst>
        </xdr:cNvPr>
        <xdr:cNvSpPr>
          <a:spLocks noChangeShapeType="1"/>
        </xdr:cNvSpPr>
      </xdr:nvSpPr>
      <xdr:spPr bwMode="auto">
        <a:xfrm flipH="1" flipV="1">
          <a:off x="14108905" y="17049750"/>
          <a:ext cx="428623" cy="690560"/>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184</xdr:col>
      <xdr:colOff>130968</xdr:colOff>
      <xdr:row>236</xdr:row>
      <xdr:rowOff>59531</xdr:rowOff>
    </xdr:from>
    <xdr:to>
      <xdr:col>186</xdr:col>
      <xdr:colOff>428623</xdr:colOff>
      <xdr:row>248</xdr:row>
      <xdr:rowOff>31632</xdr:rowOff>
    </xdr:to>
    <xdr:sp macro="" textlink="">
      <xdr:nvSpPr>
        <xdr:cNvPr id="68" name="AutoShape 42">
          <a:extLst>
            <a:ext uri="{FF2B5EF4-FFF2-40B4-BE49-F238E27FC236}">
              <a16:creationId xmlns:a16="http://schemas.microsoft.com/office/drawing/2014/main" id="{00000000-0008-0000-0100-000044000000}"/>
            </a:ext>
          </a:extLst>
        </xdr:cNvPr>
        <xdr:cNvSpPr>
          <a:spLocks noChangeArrowheads="1"/>
        </xdr:cNvSpPr>
      </xdr:nvSpPr>
      <xdr:spPr bwMode="auto">
        <a:xfrm>
          <a:off x="13637418" y="16232981"/>
          <a:ext cx="840580" cy="772201"/>
        </a:xfrm>
        <a:prstGeom prst="wedgeRectCallout">
          <a:avLst>
            <a:gd name="adj1" fmla="val 18647"/>
            <a:gd name="adj2" fmla="val -38524"/>
          </a:avLst>
        </a:prstGeom>
        <a:solidFill>
          <a:srgbClr val="FFFFFF"/>
        </a:solidFill>
        <a:ln w="12700" algn="ctr">
          <a:solidFill>
            <a:srgbClr val="0070C0"/>
          </a:solidFill>
          <a:miter lim="800000"/>
          <a:headEnd/>
          <a:tailEnd/>
        </a:ln>
      </xdr:spPr>
      <xdr:txBody>
        <a:bodyPr vertOverflow="clip" wrap="square" lIns="27432" tIns="18288" rIns="0" bIns="0" anchor="ctr"/>
        <a:lstStyle/>
        <a:p>
          <a:pPr algn="l" rtl="0">
            <a:defRPr sz="1000"/>
          </a:pPr>
          <a:r>
            <a:rPr lang="ja-JP" altLang="en-US" sz="1000" b="0" i="0" u="none" strike="noStrike" baseline="0">
              <a:solidFill>
                <a:srgbClr val="000000"/>
              </a:solidFill>
              <a:latin typeface="ＭＳ Ｐゴシック"/>
              <a:ea typeface="ＭＳ Ｐゴシック"/>
            </a:rPr>
            <a:t>アイコンをコピーしてください。</a:t>
          </a:r>
        </a:p>
      </xdr:txBody>
    </xdr:sp>
    <xdr:clientData/>
  </xdr:twoCellAnchor>
  <xdr:twoCellAnchor>
    <xdr:from>
      <xdr:col>179</xdr:col>
      <xdr:colOff>71436</xdr:colOff>
      <xdr:row>242</xdr:row>
      <xdr:rowOff>35719</xdr:rowOff>
    </xdr:from>
    <xdr:to>
      <xdr:col>184</xdr:col>
      <xdr:colOff>142874</xdr:colOff>
      <xdr:row>248</xdr:row>
      <xdr:rowOff>23814</xdr:rowOff>
    </xdr:to>
    <xdr:sp macro="" textlink="">
      <xdr:nvSpPr>
        <xdr:cNvPr id="69" name="Line 78">
          <a:extLst>
            <a:ext uri="{FF2B5EF4-FFF2-40B4-BE49-F238E27FC236}">
              <a16:creationId xmlns:a16="http://schemas.microsoft.com/office/drawing/2014/main" id="{00000000-0008-0000-0100-000045000000}"/>
            </a:ext>
          </a:extLst>
        </xdr:cNvPr>
        <xdr:cNvSpPr>
          <a:spLocks noChangeShapeType="1"/>
        </xdr:cNvSpPr>
      </xdr:nvSpPr>
      <xdr:spPr bwMode="auto">
        <a:xfrm flipH="1">
          <a:off x="13244511" y="16609219"/>
          <a:ext cx="404813" cy="388145"/>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190495</xdr:colOff>
      <xdr:row>152</xdr:row>
      <xdr:rowOff>66157</xdr:rowOff>
    </xdr:from>
    <xdr:to>
      <xdr:col>2</xdr:col>
      <xdr:colOff>38101</xdr:colOff>
      <xdr:row>176</xdr:row>
      <xdr:rowOff>31975</xdr:rowOff>
    </xdr:to>
    <xdr:grpSp>
      <xdr:nvGrpSpPr>
        <xdr:cNvPr id="73" name="グループ化 72">
          <a:extLst>
            <a:ext uri="{FF2B5EF4-FFF2-40B4-BE49-F238E27FC236}">
              <a16:creationId xmlns:a16="http://schemas.microsoft.com/office/drawing/2014/main" id="{00000000-0008-0000-0100-000049000000}"/>
            </a:ext>
          </a:extLst>
        </xdr:cNvPr>
        <xdr:cNvGrpSpPr/>
      </xdr:nvGrpSpPr>
      <xdr:grpSpPr>
        <a:xfrm>
          <a:off x="190495" y="10638907"/>
          <a:ext cx="1219206" cy="1566018"/>
          <a:chOff x="14233569" y="13282096"/>
          <a:chExt cx="1238250" cy="1675555"/>
        </a:xfrm>
      </xdr:grpSpPr>
      <xdr:sp macro="" textlink="">
        <xdr:nvSpPr>
          <xdr:cNvPr id="74" name="Line 79">
            <a:extLst>
              <a:ext uri="{FF2B5EF4-FFF2-40B4-BE49-F238E27FC236}">
                <a16:creationId xmlns:a16="http://schemas.microsoft.com/office/drawing/2014/main" id="{00000000-0008-0000-0100-00004A000000}"/>
              </a:ext>
            </a:extLst>
          </xdr:cNvPr>
          <xdr:cNvSpPr>
            <a:spLocks noChangeShapeType="1"/>
          </xdr:cNvSpPr>
        </xdr:nvSpPr>
        <xdr:spPr bwMode="auto">
          <a:xfrm flipV="1">
            <a:off x="14744017" y="13287375"/>
            <a:ext cx="0" cy="1670276"/>
          </a:xfrm>
          <a:prstGeom prst="line">
            <a:avLst/>
          </a:prstGeom>
          <a:noFill/>
          <a:ln w="9525">
            <a:solidFill>
              <a:srgbClr val="0070C0"/>
            </a:solidFill>
            <a:round/>
            <a:headEnd/>
            <a:tailEnd/>
          </a:ln>
          <a:extLst>
            <a:ext uri="{909E8E84-426E-40DD-AFC4-6F175D3DCCD1}">
              <a14:hiddenFill xmlns:a14="http://schemas.microsoft.com/office/drawing/2010/main">
                <a:noFill/>
              </a14:hiddenFill>
            </a:ext>
          </a:extLst>
        </xdr:spPr>
      </xdr:sp>
      <xdr:sp macro="" textlink="">
        <xdr:nvSpPr>
          <xdr:cNvPr id="75" name="AutoShape 40">
            <a:extLst>
              <a:ext uri="{FF2B5EF4-FFF2-40B4-BE49-F238E27FC236}">
                <a16:creationId xmlns:a16="http://schemas.microsoft.com/office/drawing/2014/main" id="{00000000-0008-0000-0100-00004B000000}"/>
              </a:ext>
            </a:extLst>
          </xdr:cNvPr>
          <xdr:cNvSpPr>
            <a:spLocks noChangeArrowheads="1"/>
          </xdr:cNvSpPr>
        </xdr:nvSpPr>
        <xdr:spPr bwMode="auto">
          <a:xfrm>
            <a:off x="14233569" y="13711958"/>
            <a:ext cx="1238250" cy="636888"/>
          </a:xfrm>
          <a:prstGeom prst="wedgeRectCallout">
            <a:avLst>
              <a:gd name="adj1" fmla="val 22797"/>
              <a:gd name="adj2" fmla="val -36797"/>
            </a:avLst>
          </a:prstGeom>
          <a:solidFill>
            <a:srgbClr val="FFFFFF"/>
          </a:solidFill>
          <a:ln w="12700" algn="ctr">
            <a:solidFill>
              <a:srgbClr val="0070C0"/>
            </a:solidFill>
            <a:miter lim="800000"/>
            <a:headEnd/>
            <a:tailEnd/>
          </a:ln>
        </xdr:spPr>
        <xdr:txBody>
          <a:bodyPr vertOverflow="clip" wrap="square" lIns="27432" tIns="18288" rIns="0" bIns="0" anchor="ctr"/>
          <a:lstStyle/>
          <a:p>
            <a:pPr algn="l" rtl="0">
              <a:defRPr sz="1000"/>
            </a:pPr>
            <a:r>
              <a:rPr lang="ja-JP" altLang="en-US" sz="900" b="0" i="0" u="none" strike="noStrike" baseline="0">
                <a:solidFill>
                  <a:srgbClr val="000000"/>
                </a:solidFill>
                <a:latin typeface="ＭＳ Ｐゴシック"/>
                <a:ea typeface="ＭＳ Ｐゴシック"/>
              </a:rPr>
              <a:t>  ・□枠内の活字は</a:t>
            </a:r>
            <a:endParaRPr lang="en-US" altLang="ja-JP"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993300"/>
                </a:solidFill>
                <a:latin typeface="ＭＳ Ｐゴシック"/>
                <a:ea typeface="ＭＳ Ｐゴシック"/>
              </a:rPr>
              <a:t>１０ポイント </a:t>
            </a:r>
            <a:endParaRPr lang="en-US" altLang="ja-JP" sz="900" b="0" i="0" u="none" strike="noStrike" baseline="0">
              <a:solidFill>
                <a:srgbClr val="993300"/>
              </a:solidFill>
              <a:latin typeface="ＭＳ Ｐゴシック"/>
              <a:ea typeface="ＭＳ Ｐゴシック"/>
            </a:endParaRPr>
          </a:p>
          <a:p>
            <a:pPr algn="l" rtl="0">
              <a:defRPr sz="1000"/>
            </a:pPr>
            <a:r>
              <a:rPr lang="en-US" altLang="ja-JP" sz="900" b="0" i="0" u="none" strike="noStrike" baseline="0">
                <a:solidFill>
                  <a:srgbClr val="9933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・枠は太線</a:t>
            </a:r>
          </a:p>
        </xdr:txBody>
      </xdr:sp>
      <xdr:cxnSp macro="">
        <xdr:nvCxnSpPr>
          <xdr:cNvPr id="76" name="直線矢印コネクタ 75">
            <a:extLst>
              <a:ext uri="{FF2B5EF4-FFF2-40B4-BE49-F238E27FC236}">
                <a16:creationId xmlns:a16="http://schemas.microsoft.com/office/drawing/2014/main" id="{00000000-0008-0000-0100-00004C000000}"/>
              </a:ext>
            </a:extLst>
          </xdr:cNvPr>
          <xdr:cNvCxnSpPr/>
        </xdr:nvCxnSpPr>
        <xdr:spPr>
          <a:xfrm>
            <a:off x="14730410" y="14944043"/>
            <a:ext cx="735809" cy="0"/>
          </a:xfrm>
          <a:prstGeom prst="straightConnector1">
            <a:avLst/>
          </a:prstGeom>
          <a:ln>
            <a:solidFill>
              <a:srgbClr val="0070C0"/>
            </a:solidFill>
            <a:tailEnd type="arrow"/>
          </a:ln>
        </xdr:spPr>
        <xdr:style>
          <a:lnRef idx="1">
            <a:schemeClr val="dk1"/>
          </a:lnRef>
          <a:fillRef idx="0">
            <a:schemeClr val="dk1"/>
          </a:fillRef>
          <a:effectRef idx="0">
            <a:schemeClr val="dk1"/>
          </a:effectRef>
          <a:fontRef idx="minor">
            <a:schemeClr val="tx1"/>
          </a:fontRef>
        </xdr:style>
      </xdr:cxnSp>
      <xdr:cxnSp macro="">
        <xdr:nvCxnSpPr>
          <xdr:cNvPr id="77" name="直線矢印コネクタ 76">
            <a:extLst>
              <a:ext uri="{FF2B5EF4-FFF2-40B4-BE49-F238E27FC236}">
                <a16:creationId xmlns:a16="http://schemas.microsoft.com/office/drawing/2014/main" id="{00000000-0008-0000-0100-00004D000000}"/>
              </a:ext>
            </a:extLst>
          </xdr:cNvPr>
          <xdr:cNvCxnSpPr/>
        </xdr:nvCxnSpPr>
        <xdr:spPr>
          <a:xfrm>
            <a:off x="14739937" y="13282096"/>
            <a:ext cx="720500" cy="0"/>
          </a:xfrm>
          <a:prstGeom prst="straightConnector1">
            <a:avLst/>
          </a:prstGeom>
          <a:ln>
            <a:solidFill>
              <a:srgbClr val="0070C0"/>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xdr:col>
      <xdr:colOff>675255</xdr:colOff>
      <xdr:row>179</xdr:row>
      <xdr:rowOff>57149</xdr:rowOff>
    </xdr:from>
    <xdr:to>
      <xdr:col>5</xdr:col>
      <xdr:colOff>35717</xdr:colOff>
      <xdr:row>201</xdr:row>
      <xdr:rowOff>47624</xdr:rowOff>
    </xdr:to>
    <xdr:sp macro="" textlink="">
      <xdr:nvSpPr>
        <xdr:cNvPr id="78" name="左中かっこ 77">
          <a:extLst>
            <a:ext uri="{FF2B5EF4-FFF2-40B4-BE49-F238E27FC236}">
              <a16:creationId xmlns:a16="http://schemas.microsoft.com/office/drawing/2014/main" id="{00000000-0008-0000-0100-00004E000000}"/>
            </a:ext>
          </a:extLst>
        </xdr:cNvPr>
        <xdr:cNvSpPr/>
      </xdr:nvSpPr>
      <xdr:spPr>
        <a:xfrm>
          <a:off x="1361055" y="12430124"/>
          <a:ext cx="246287" cy="1457325"/>
        </a:xfrm>
        <a:prstGeom prst="leftBrace">
          <a:avLst/>
        </a:prstGeom>
        <a:ln>
          <a:solidFill>
            <a:srgbClr val="0070C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392905</xdr:colOff>
      <xdr:row>187</xdr:row>
      <xdr:rowOff>1692</xdr:rowOff>
    </xdr:from>
    <xdr:to>
      <xdr:col>1</xdr:col>
      <xdr:colOff>637832</xdr:colOff>
      <xdr:row>194</xdr:row>
      <xdr:rowOff>19791</xdr:rowOff>
    </xdr:to>
    <xdr:sp macro="" textlink="">
      <xdr:nvSpPr>
        <xdr:cNvPr id="79" name="AutoShape 40">
          <a:extLst>
            <a:ext uri="{FF2B5EF4-FFF2-40B4-BE49-F238E27FC236}">
              <a16:creationId xmlns:a16="http://schemas.microsoft.com/office/drawing/2014/main" id="{00000000-0008-0000-0100-00004F000000}"/>
            </a:ext>
          </a:extLst>
        </xdr:cNvPr>
        <xdr:cNvSpPr>
          <a:spLocks noChangeArrowheads="1"/>
        </xdr:cNvSpPr>
      </xdr:nvSpPr>
      <xdr:spPr bwMode="auto">
        <a:xfrm>
          <a:off x="392905" y="12908067"/>
          <a:ext cx="930727" cy="484824"/>
        </a:xfrm>
        <a:prstGeom prst="wedgeRectCallout">
          <a:avLst>
            <a:gd name="adj1" fmla="val 22797"/>
            <a:gd name="adj2" fmla="val -36797"/>
          </a:avLst>
        </a:prstGeom>
        <a:solidFill>
          <a:srgbClr val="FFFFFF"/>
        </a:solidFill>
        <a:ln w="12700" algn="ctr">
          <a:solidFill>
            <a:srgbClr val="0070C0"/>
          </a:solidFill>
          <a:miter lim="800000"/>
          <a:headEnd/>
          <a:tailEnd/>
        </a:ln>
      </xdr:spPr>
      <xdr:txBody>
        <a:bodyPr vertOverflow="clip" wrap="square" lIns="27432" tIns="18288" rIns="0" bIns="0" anchor="ctr"/>
        <a:lstStyle/>
        <a:p>
          <a:pPr algn="ctr" rtl="0">
            <a:defRPr sz="1000"/>
          </a:pPr>
          <a:r>
            <a:rPr lang="ja-JP" altLang="en-US" sz="900" b="0" i="0" u="none" strike="noStrike" baseline="0">
              <a:solidFill>
                <a:srgbClr val="000000"/>
              </a:solidFill>
              <a:latin typeface="ＭＳ Ｐゴシック"/>
              <a:ea typeface="ＭＳ Ｐゴシック"/>
            </a:rPr>
            <a:t>目立つように</a:t>
          </a:r>
          <a:endParaRPr lang="en-US" altLang="ja-JP" sz="900" b="0" i="0" u="none" strike="noStrike" baseline="0">
            <a:solidFill>
              <a:srgbClr val="000000"/>
            </a:solidFill>
            <a:latin typeface="ＭＳ Ｐゴシック"/>
            <a:ea typeface="ＭＳ Ｐゴシック"/>
          </a:endParaRPr>
        </a:p>
        <a:p>
          <a:pPr algn="ctr" rtl="0">
            <a:defRPr sz="1000"/>
          </a:pPr>
          <a:r>
            <a:rPr lang="en-US" altLang="ja-JP" sz="900" b="0" i="0" u="none" strike="noStrike" baseline="0">
              <a:solidFill>
                <a:schemeClr val="accent6">
                  <a:lumMod val="50000"/>
                </a:schemeClr>
              </a:solidFill>
              <a:latin typeface="ＭＳ Ｐゴシック"/>
              <a:ea typeface="ＭＳ Ｐゴシック"/>
            </a:rPr>
            <a:t>8</a:t>
          </a:r>
          <a:r>
            <a:rPr lang="ja-JP" altLang="en-US" sz="900" b="0" i="0" u="none" strike="noStrike" baseline="0">
              <a:solidFill>
                <a:schemeClr val="accent6">
                  <a:lumMod val="50000"/>
                </a:schemeClr>
              </a:solidFill>
              <a:latin typeface="ＭＳ Ｐゴシック"/>
              <a:ea typeface="ＭＳ Ｐゴシック"/>
            </a:rPr>
            <a:t>ポイント太字</a:t>
          </a:r>
          <a:endParaRPr lang="en-US" altLang="ja-JP" sz="900" b="0" i="0" u="none" strike="noStrike" baseline="0">
            <a:solidFill>
              <a:schemeClr val="accent6">
                <a:lumMod val="50000"/>
              </a:schemeClr>
            </a:solidFill>
            <a:latin typeface="ＭＳ Ｐゴシック"/>
            <a:ea typeface="ＭＳ Ｐゴシック"/>
          </a:endParaRPr>
        </a:p>
      </xdr:txBody>
    </xdr:sp>
    <xdr:clientData/>
  </xdr:twoCellAnchor>
  <xdr:twoCellAnchor>
    <xdr:from>
      <xdr:col>76</xdr:col>
      <xdr:colOff>23812</xdr:colOff>
      <xdr:row>169</xdr:row>
      <xdr:rowOff>0</xdr:rowOff>
    </xdr:from>
    <xdr:to>
      <xdr:col>122</xdr:col>
      <xdr:colOff>23812</xdr:colOff>
      <xdr:row>179</xdr:row>
      <xdr:rowOff>32318</xdr:rowOff>
    </xdr:to>
    <xdr:grpSp>
      <xdr:nvGrpSpPr>
        <xdr:cNvPr id="80" name="グループ化 79">
          <a:extLst>
            <a:ext uri="{FF2B5EF4-FFF2-40B4-BE49-F238E27FC236}">
              <a16:creationId xmlns:a16="http://schemas.microsoft.com/office/drawing/2014/main" id="{00000000-0008-0000-0100-000050000000}"/>
            </a:ext>
          </a:extLst>
        </xdr:cNvPr>
        <xdr:cNvGrpSpPr/>
      </xdr:nvGrpSpPr>
      <xdr:grpSpPr>
        <a:xfrm>
          <a:off x="6329362" y="11706225"/>
          <a:ext cx="3067050" cy="699068"/>
          <a:chOff x="5762625" y="12430125"/>
          <a:chExt cx="2653388" cy="746693"/>
        </a:xfrm>
      </xdr:grpSpPr>
      <xdr:sp macro="" textlink="">
        <xdr:nvSpPr>
          <xdr:cNvPr id="81" name="Text Box 180">
            <a:extLst>
              <a:ext uri="{FF2B5EF4-FFF2-40B4-BE49-F238E27FC236}">
                <a16:creationId xmlns:a16="http://schemas.microsoft.com/office/drawing/2014/main" id="{00000000-0008-0000-0100-000051000000}"/>
              </a:ext>
            </a:extLst>
          </xdr:cNvPr>
          <xdr:cNvSpPr txBox="1">
            <a:spLocks noChangeArrowheads="1"/>
          </xdr:cNvSpPr>
        </xdr:nvSpPr>
        <xdr:spPr bwMode="auto">
          <a:xfrm>
            <a:off x="5762625" y="12714175"/>
            <a:ext cx="2653388" cy="462643"/>
          </a:xfrm>
          <a:prstGeom prst="rect">
            <a:avLst/>
          </a:prstGeom>
          <a:solidFill>
            <a:srgbClr val="FFFFFF"/>
          </a:solidFill>
          <a:ln w="9525" algn="ctr">
            <a:solidFill>
              <a:schemeClr val="accent1"/>
            </a:solidFill>
            <a:miter lim="800000"/>
            <a:headEnd/>
            <a:tailEnd/>
          </a:ln>
        </xdr:spPr>
        <xdr:txBody>
          <a:bodyPr vertOverflow="clip" wrap="square" lIns="27432" tIns="18288" rIns="0" bIns="0" anchor="ctr"/>
          <a:lstStyle/>
          <a:p>
            <a:pPr algn="l" rtl="0">
              <a:defRPr sz="1000"/>
            </a:pPr>
            <a:r>
              <a:rPr lang="ja-JP" altLang="en-US" sz="800" b="0" i="0" u="none" strike="noStrike" baseline="0">
                <a:solidFill>
                  <a:srgbClr val="0000FF"/>
                </a:solidFill>
                <a:latin typeface="ＭＳ Ｐゴシック"/>
                <a:ea typeface="ＭＳ Ｐゴシック"/>
              </a:rPr>
              <a:t>原則、チラシ展開期間終了日より</a:t>
            </a:r>
            <a:r>
              <a:rPr lang="en-US" altLang="ja-JP" sz="800" b="0" i="0" u="none" strike="noStrike" baseline="0">
                <a:solidFill>
                  <a:srgbClr val="0000FF"/>
                </a:solidFill>
                <a:latin typeface="ＭＳ Ｐゴシック"/>
                <a:ea typeface="ＭＳ Ｐゴシック"/>
              </a:rPr>
              <a:t>18</a:t>
            </a:r>
            <a:r>
              <a:rPr lang="ja-JP" altLang="en-US" sz="800" b="0" i="0" u="none" strike="noStrike" baseline="0">
                <a:solidFill>
                  <a:srgbClr val="0000FF"/>
                </a:solidFill>
                <a:latin typeface="ＭＳ Ｐゴシック"/>
                <a:ea typeface="ＭＳ Ｐゴシック"/>
              </a:rPr>
              <a:t>日後にしてください。</a:t>
            </a:r>
            <a:endParaRPr lang="en-US" altLang="ja-JP" sz="800" b="0" i="0" u="none" strike="noStrike" baseline="0">
              <a:solidFill>
                <a:srgbClr val="0000FF"/>
              </a:solidFill>
              <a:latin typeface="ＭＳ Ｐゴシック"/>
              <a:ea typeface="ＭＳ Ｐゴシック"/>
            </a:endParaRPr>
          </a:p>
          <a:p>
            <a:pPr algn="l" rtl="0">
              <a:defRPr sz="1000"/>
            </a:pPr>
            <a:r>
              <a:rPr lang="ja-JP" altLang="en-US" sz="800" b="0" i="0" u="none" strike="noStrike" baseline="0">
                <a:solidFill>
                  <a:srgbClr val="000000"/>
                </a:solidFill>
                <a:latin typeface="ＭＳ Ｐゴシック"/>
                <a:ea typeface="ＭＳ Ｐゴシック"/>
              </a:rPr>
              <a:t>生鮮品に限り</a:t>
            </a:r>
            <a:r>
              <a:rPr lang="en-US" altLang="ja-JP" sz="800" b="0" i="0" u="none" strike="noStrike" baseline="0">
                <a:solidFill>
                  <a:srgbClr val="000000"/>
                </a:solidFill>
                <a:latin typeface="ＭＳ Ｐゴシック"/>
                <a:ea typeface="ＭＳ Ｐゴシック"/>
              </a:rPr>
              <a:t>7</a:t>
            </a:r>
            <a:r>
              <a:rPr lang="ja-JP" altLang="en-US" sz="800" b="0" i="0" u="none" strike="noStrike" baseline="0">
                <a:solidFill>
                  <a:srgbClr val="000000"/>
                </a:solidFill>
                <a:latin typeface="ＭＳ Ｐゴシック"/>
                <a:ea typeface="ＭＳ Ｐゴシック"/>
              </a:rPr>
              <a:t>日後～</a:t>
            </a:r>
            <a:r>
              <a:rPr lang="en-US" altLang="ja-JP" sz="800" b="0" i="0" u="none" strike="noStrike" baseline="0">
                <a:solidFill>
                  <a:srgbClr val="000000"/>
                </a:solidFill>
                <a:latin typeface="ＭＳ Ｐゴシック"/>
                <a:ea typeface="ＭＳ Ｐゴシック"/>
              </a:rPr>
              <a:t>18</a:t>
            </a:r>
            <a:r>
              <a:rPr lang="ja-JP" altLang="en-US" sz="800" b="0" i="0" u="none" strike="noStrike" baseline="0">
                <a:solidFill>
                  <a:srgbClr val="000000"/>
                </a:solidFill>
                <a:latin typeface="ＭＳ Ｐゴシック"/>
                <a:ea typeface="ＭＳ Ｐゴシック"/>
              </a:rPr>
              <a:t>日後の間で設定してください。</a:t>
            </a:r>
          </a:p>
        </xdr:txBody>
      </xdr:sp>
      <xdr:sp macro="" textlink="">
        <xdr:nvSpPr>
          <xdr:cNvPr id="82" name="Line 82">
            <a:extLst>
              <a:ext uri="{FF2B5EF4-FFF2-40B4-BE49-F238E27FC236}">
                <a16:creationId xmlns:a16="http://schemas.microsoft.com/office/drawing/2014/main" id="{00000000-0008-0000-0100-000052000000}"/>
              </a:ext>
            </a:extLst>
          </xdr:cNvPr>
          <xdr:cNvSpPr>
            <a:spLocks noChangeShapeType="1"/>
          </xdr:cNvSpPr>
        </xdr:nvSpPr>
        <xdr:spPr bwMode="auto">
          <a:xfrm flipH="1" flipV="1">
            <a:off x="5929311" y="12430125"/>
            <a:ext cx="3399" cy="285750"/>
          </a:xfrm>
          <a:prstGeom prst="line">
            <a:avLst/>
          </a:prstGeom>
          <a:noFill/>
          <a:ln w="9525">
            <a:solidFill>
              <a:schemeClr val="accent1"/>
            </a:solidFill>
            <a:round/>
            <a:headEnd w="sm" len="sm"/>
            <a:tailEnd type="triangle" w="med" len="med"/>
          </a:ln>
          <a:extLst>
            <a:ext uri="{909E8E84-426E-40DD-AFC4-6F175D3DCCD1}">
              <a14:hiddenFill xmlns:a14="http://schemas.microsoft.com/office/drawing/2010/main">
                <a:noFill/>
              </a14:hiddenFill>
            </a:ext>
          </a:extLst>
        </xdr:spPr>
      </xdr:sp>
    </xdr:grpSp>
    <xdr:clientData/>
  </xdr:twoCellAnchor>
  <xdr:twoCellAnchor>
    <xdr:from>
      <xdr:col>179</xdr:col>
      <xdr:colOff>59530</xdr:colOff>
      <xdr:row>161</xdr:row>
      <xdr:rowOff>23812</xdr:rowOff>
    </xdr:from>
    <xdr:to>
      <xdr:col>184</xdr:col>
      <xdr:colOff>261937</xdr:colOff>
      <xdr:row>215</xdr:row>
      <xdr:rowOff>11907</xdr:rowOff>
    </xdr:to>
    <xdr:sp macro="" textlink="">
      <xdr:nvSpPr>
        <xdr:cNvPr id="83" name="右大かっこ 82">
          <a:extLst>
            <a:ext uri="{FF2B5EF4-FFF2-40B4-BE49-F238E27FC236}">
              <a16:creationId xmlns:a16="http://schemas.microsoft.com/office/drawing/2014/main" id="{00000000-0008-0000-0100-000053000000}"/>
            </a:ext>
          </a:extLst>
        </xdr:cNvPr>
        <xdr:cNvSpPr/>
      </xdr:nvSpPr>
      <xdr:spPr>
        <a:xfrm>
          <a:off x="14085093" y="11918156"/>
          <a:ext cx="559594" cy="3845720"/>
        </a:xfrm>
        <a:prstGeom prst="rightBracket">
          <a:avLst/>
        </a:prstGeom>
        <a:ln w="19050">
          <a:solidFill>
            <a:srgbClr val="0070C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181</xdr:col>
      <xdr:colOff>26750</xdr:colOff>
      <xdr:row>186</xdr:row>
      <xdr:rowOff>11906</xdr:rowOff>
    </xdr:from>
    <xdr:to>
      <xdr:col>186</xdr:col>
      <xdr:colOff>0</xdr:colOff>
      <xdr:row>195</xdr:row>
      <xdr:rowOff>18088</xdr:rowOff>
    </xdr:to>
    <xdr:sp macro="" textlink="">
      <xdr:nvSpPr>
        <xdr:cNvPr id="84" name="AutoShape 40">
          <a:extLst>
            <a:ext uri="{FF2B5EF4-FFF2-40B4-BE49-F238E27FC236}">
              <a16:creationId xmlns:a16="http://schemas.microsoft.com/office/drawing/2014/main" id="{00000000-0008-0000-0100-000054000000}"/>
            </a:ext>
          </a:extLst>
        </xdr:cNvPr>
        <xdr:cNvSpPr>
          <a:spLocks noChangeArrowheads="1"/>
        </xdr:cNvSpPr>
      </xdr:nvSpPr>
      <xdr:spPr bwMode="auto">
        <a:xfrm>
          <a:off x="13333175" y="12851606"/>
          <a:ext cx="716200" cy="606257"/>
        </a:xfrm>
        <a:prstGeom prst="wedgeRectCallout">
          <a:avLst>
            <a:gd name="adj1" fmla="val 22797"/>
            <a:gd name="adj2" fmla="val -36797"/>
          </a:avLst>
        </a:prstGeom>
        <a:solidFill>
          <a:srgbClr val="FFFFFF"/>
        </a:solidFill>
        <a:ln w="12700" algn="ctr">
          <a:solidFill>
            <a:srgbClr val="0070C0"/>
          </a:solidFill>
          <a:miter lim="800000"/>
          <a:headEnd/>
          <a:tailEnd/>
        </a:ln>
      </xdr:spPr>
      <xdr:txBody>
        <a:bodyPr vertOverflow="clip" wrap="square" lIns="27432" tIns="18288" rIns="0" bIns="0" anchor="ctr"/>
        <a:lstStyle/>
        <a:p>
          <a:pPr algn="ctr" rtl="0">
            <a:defRPr sz="1000"/>
          </a:pPr>
          <a:r>
            <a:rPr lang="ja-JP" altLang="en-US" sz="900" b="0" i="0" u="none" strike="noStrike" baseline="0">
              <a:solidFill>
                <a:srgbClr val="000000"/>
              </a:solidFill>
              <a:latin typeface="ＭＳ Ｐゴシック"/>
              <a:ea typeface="ＭＳ Ｐゴシック"/>
            </a:rPr>
            <a:t>指定以外は</a:t>
          </a:r>
          <a:endParaRPr lang="en-US" altLang="ja-JP" sz="900" b="0" i="0" u="none" strike="noStrike" baseline="0">
            <a:solidFill>
              <a:srgbClr val="000000"/>
            </a:solidFill>
            <a:latin typeface="ＭＳ Ｐゴシック"/>
            <a:ea typeface="ＭＳ Ｐゴシック"/>
          </a:endParaRPr>
        </a:p>
        <a:p>
          <a:pPr algn="ctr" rtl="0">
            <a:defRPr sz="1000"/>
          </a:pPr>
          <a:r>
            <a:rPr lang="ja-JP" altLang="en-US" sz="900" b="0" i="0" u="none" strike="noStrike" baseline="0">
              <a:solidFill>
                <a:schemeClr val="accent6">
                  <a:lumMod val="50000"/>
                </a:schemeClr>
              </a:solidFill>
              <a:latin typeface="ＭＳ Ｐゴシック"/>
              <a:ea typeface="ＭＳ Ｐゴシック"/>
            </a:rPr>
            <a:t>６ポイント</a:t>
          </a:r>
          <a:endParaRPr lang="en-US" altLang="ja-JP" sz="900" b="0" i="0" u="none" strike="noStrike" baseline="0">
            <a:solidFill>
              <a:schemeClr val="accent6">
                <a:lumMod val="50000"/>
              </a:schemeClr>
            </a:solidFill>
            <a:latin typeface="ＭＳ Ｐゴシック"/>
            <a:ea typeface="ＭＳ Ｐゴシック"/>
          </a:endParaRPr>
        </a:p>
      </xdr:txBody>
    </xdr:sp>
    <xdr:clientData/>
  </xdr:twoCellAnchor>
  <xdr:twoCellAnchor>
    <xdr:from>
      <xdr:col>12</xdr:col>
      <xdr:colOff>59532</xdr:colOff>
      <xdr:row>88</xdr:row>
      <xdr:rowOff>23812</xdr:rowOff>
    </xdr:from>
    <xdr:to>
      <xdr:col>177</xdr:col>
      <xdr:colOff>11906</xdr:colOff>
      <xdr:row>95</xdr:row>
      <xdr:rowOff>47625</xdr:rowOff>
    </xdr:to>
    <xdr:sp macro="" textlink="">
      <xdr:nvSpPr>
        <xdr:cNvPr id="85" name="AutoShape 56">
          <a:extLst>
            <a:ext uri="{FF2B5EF4-FFF2-40B4-BE49-F238E27FC236}">
              <a16:creationId xmlns:a16="http://schemas.microsoft.com/office/drawing/2014/main" id="{00000000-0008-0000-0100-000055000000}"/>
            </a:ext>
          </a:extLst>
        </xdr:cNvPr>
        <xdr:cNvSpPr>
          <a:spLocks noChangeArrowheads="1"/>
        </xdr:cNvSpPr>
      </xdr:nvSpPr>
      <xdr:spPr bwMode="auto">
        <a:xfrm>
          <a:off x="2097882" y="6329362"/>
          <a:ext cx="10953749" cy="490538"/>
        </a:xfrm>
        <a:prstGeom prst="rect">
          <a:avLst/>
        </a:prstGeom>
        <a:solidFill>
          <a:schemeClr val="bg1"/>
        </a:solidFill>
        <a:ln w="38100" algn="ctr">
          <a:solidFill>
            <a:srgbClr val="0000FF"/>
          </a:solidFill>
          <a:miter lim="800000"/>
          <a:headEnd/>
          <a:tailEnd/>
        </a:ln>
        <a:effectLst>
          <a:outerShdw dist="20000" dir="5400000" rotWithShape="0">
            <a:srgbClr val="000000">
              <a:alpha val="37999"/>
            </a:srgbClr>
          </a:outerShdw>
        </a:effectLst>
      </xdr:spPr>
      <xdr:txBody>
        <a:bodyPr vertOverflow="clip" wrap="square" lIns="27432" tIns="18288" rIns="0" bIns="0" anchor="ctr"/>
        <a:lstStyle/>
        <a:p>
          <a:pPr algn="ctr" rtl="0">
            <a:lnSpc>
              <a:spcPts val="2400"/>
            </a:lnSpc>
            <a:defRPr sz="1000"/>
          </a:pPr>
          <a:r>
            <a:rPr lang="ja-JP" altLang="en-US" sz="1800" b="1" i="0" u="none" strike="noStrike" baseline="0">
              <a:solidFill>
                <a:srgbClr val="FF0000"/>
              </a:solidFill>
              <a:latin typeface="+mn-ea"/>
              <a:ea typeface="+mn-ea"/>
            </a:rPr>
            <a:t>具体的作成要領、商品情報等宣伝部分の表現については「ゲラ見本（両面）」の記載に準じてください。</a:t>
          </a:r>
          <a:endParaRPr lang="en-US" altLang="ja-JP" sz="1400" b="1" i="0" u="none" strike="noStrike" baseline="0">
            <a:solidFill>
              <a:srgbClr val="000000"/>
            </a:solidFill>
            <a:latin typeface="+mn-ea"/>
            <a:ea typeface="+mn-ea"/>
          </a:endParaRPr>
        </a:p>
      </xdr:txBody>
    </xdr:sp>
    <xdr:clientData/>
  </xdr:twoCellAnchor>
  <xdr:twoCellAnchor>
    <xdr:from>
      <xdr:col>126</xdr:col>
      <xdr:colOff>6448</xdr:colOff>
      <xdr:row>161</xdr:row>
      <xdr:rowOff>47624</xdr:rowOff>
    </xdr:from>
    <xdr:to>
      <xdr:col>183</xdr:col>
      <xdr:colOff>44550</xdr:colOff>
      <xdr:row>219</xdr:row>
      <xdr:rowOff>13452</xdr:rowOff>
    </xdr:to>
    <xdr:grpSp>
      <xdr:nvGrpSpPr>
        <xdr:cNvPr id="86" name="グループ化 22883">
          <a:extLst>
            <a:ext uri="{FF2B5EF4-FFF2-40B4-BE49-F238E27FC236}">
              <a16:creationId xmlns:a16="http://schemas.microsoft.com/office/drawing/2014/main" id="{00000000-0008-0000-0100-000056000000}"/>
            </a:ext>
          </a:extLst>
        </xdr:cNvPr>
        <xdr:cNvGrpSpPr>
          <a:grpSpLocks/>
        </xdr:cNvGrpSpPr>
      </xdr:nvGrpSpPr>
      <xdr:grpSpPr bwMode="auto">
        <a:xfrm>
          <a:off x="9645748" y="11220449"/>
          <a:ext cx="3838577" cy="3832978"/>
          <a:chOff x="22054748" y="14023037"/>
          <a:chExt cx="4673830" cy="3908575"/>
        </a:xfrm>
      </xdr:grpSpPr>
      <xdr:sp macro="" textlink="">
        <xdr:nvSpPr>
          <xdr:cNvPr id="87" name="正方形/長方形 86">
            <a:extLst>
              <a:ext uri="{FF2B5EF4-FFF2-40B4-BE49-F238E27FC236}">
                <a16:creationId xmlns:a16="http://schemas.microsoft.com/office/drawing/2014/main" id="{00000000-0008-0000-0100-000057000000}"/>
              </a:ext>
            </a:extLst>
          </xdr:cNvPr>
          <xdr:cNvSpPr/>
        </xdr:nvSpPr>
        <xdr:spPr>
          <a:xfrm>
            <a:off x="22054748" y="14023037"/>
            <a:ext cx="4257252" cy="3592018"/>
          </a:xfrm>
          <a:prstGeom prst="rect">
            <a:avLst/>
          </a:prstGeom>
          <a:ln w="25400"/>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a:p>
        </xdr:txBody>
      </xdr:sp>
      <xdr:sp macro="" textlink="">
        <xdr:nvSpPr>
          <xdr:cNvPr id="88" name="Rectangle 4592">
            <a:extLst>
              <a:ext uri="{FF2B5EF4-FFF2-40B4-BE49-F238E27FC236}">
                <a16:creationId xmlns:a16="http://schemas.microsoft.com/office/drawing/2014/main" id="{00000000-0008-0000-0100-000058000000}"/>
              </a:ext>
            </a:extLst>
          </xdr:cNvPr>
          <xdr:cNvSpPr>
            <a:spLocks noChangeArrowheads="1"/>
          </xdr:cNvSpPr>
        </xdr:nvSpPr>
        <xdr:spPr bwMode="auto">
          <a:xfrm>
            <a:off x="22171463" y="17157975"/>
            <a:ext cx="4474944" cy="7736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900" b="0" i="0" u="none" strike="noStrike" baseline="0">
                <a:solidFill>
                  <a:srgbClr val="000000"/>
                </a:solidFill>
                <a:latin typeface="ＭＳ Ｐゴシック"/>
                <a:ea typeface="ＭＳ Ｐゴシック"/>
              </a:rPr>
              <a:t>※その他の「のし」をご希望の場合は、指定番号「99」をご記入</a:t>
            </a:r>
            <a:endParaRPr lang="en-US" altLang="ja-JP" sz="900" b="0" i="0" u="none" strike="noStrike" baseline="0">
              <a:solidFill>
                <a:srgbClr val="000000"/>
              </a:solidFill>
              <a:latin typeface="ＭＳ Ｐゴシック"/>
              <a:ea typeface="ＭＳ Ｐゴシック"/>
            </a:endParaRPr>
          </a:p>
          <a:p>
            <a:pPr algn="l" rtl="0">
              <a:lnSpc>
                <a:spcPts val="1300"/>
              </a:lnSpc>
              <a:defRPr sz="1000"/>
            </a:pPr>
            <a:r>
              <a:rPr lang="ja-JP" altLang="en-US" sz="900" b="0" i="0" u="none" strike="noStrike" baseline="0">
                <a:solidFill>
                  <a:srgbClr val="000000"/>
                </a:solidFill>
                <a:latin typeface="ＭＳ Ｐゴシック"/>
                <a:ea typeface="ＭＳ Ｐゴシック"/>
              </a:rPr>
              <a:t>　　のうえ、ご希望の用途を「その他・摘要」欄にご記入ください。</a:t>
            </a:r>
            <a:endParaRPr lang="ja-JP" altLang="en-US" sz="1000"/>
          </a:p>
        </xdr:txBody>
      </xdr:sp>
      <xdr:sp macro="" textlink="">
        <xdr:nvSpPr>
          <xdr:cNvPr id="89" name="Rectangle 4593">
            <a:extLst>
              <a:ext uri="{FF2B5EF4-FFF2-40B4-BE49-F238E27FC236}">
                <a16:creationId xmlns:a16="http://schemas.microsoft.com/office/drawing/2014/main" id="{00000000-0008-0000-0100-000059000000}"/>
              </a:ext>
            </a:extLst>
          </xdr:cNvPr>
          <xdr:cNvSpPr>
            <a:spLocks noChangeArrowheads="1"/>
          </xdr:cNvSpPr>
        </xdr:nvSpPr>
        <xdr:spPr bwMode="auto">
          <a:xfrm>
            <a:off x="22244275" y="14111772"/>
            <a:ext cx="4484303" cy="11365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alpha val="89999"/>
                  </a:srgbClr>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lnSpc>
                <a:spcPts val="1300"/>
              </a:lnSpc>
              <a:defRPr sz="1000"/>
            </a:pPr>
            <a:r>
              <a:rPr lang="ja-JP" altLang="en-US" sz="900" b="0" i="0" u="none" strike="noStrike" baseline="0">
                <a:solidFill>
                  <a:srgbClr val="000000"/>
                </a:solidFill>
                <a:latin typeface="ＭＳ Ｐゴシック"/>
                <a:ea typeface="ＭＳ Ｐゴシック"/>
              </a:rPr>
              <a:t>●「のし」をご希望の場合は、カタログ販売申込書（一般用Ａ）</a:t>
            </a:r>
            <a:endParaRPr lang="en-US" altLang="ja-JP" sz="900" b="0" i="0" u="none" strike="noStrike" baseline="0">
              <a:solidFill>
                <a:srgbClr val="000000"/>
              </a:solidFill>
              <a:latin typeface="ＭＳ Ｐゴシック"/>
              <a:ea typeface="ＭＳ Ｐゴシック"/>
            </a:endParaRPr>
          </a:p>
          <a:p>
            <a:pPr algn="l" rtl="0">
              <a:lnSpc>
                <a:spcPts val="1300"/>
              </a:lnSpc>
              <a:defRPr sz="1000"/>
            </a:pP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の所定の欄にご希望の指定番号をご記入ください。</a:t>
            </a:r>
            <a:endParaRPr lang="en-US" altLang="ja-JP" sz="900" b="0" i="0" u="none" strike="noStrike" baseline="0">
              <a:solidFill>
                <a:srgbClr val="000000"/>
              </a:solidFill>
              <a:latin typeface="ＭＳ Ｐゴシック"/>
              <a:ea typeface="ＭＳ Ｐゴシック"/>
            </a:endParaRPr>
          </a:p>
          <a:p>
            <a:pPr algn="l" rtl="0">
              <a:lnSpc>
                <a:spcPts val="1300"/>
              </a:lnSpc>
              <a:defRPr sz="1000"/>
            </a:pPr>
            <a:r>
              <a:rPr lang="ja-JP" altLang="en-US" sz="900" b="0" i="0" u="none" strike="noStrike" baseline="0">
                <a:solidFill>
                  <a:srgbClr val="000000"/>
                </a:solidFill>
                <a:latin typeface="ＭＳ Ｐゴシック"/>
                <a:ea typeface="ＭＳ Ｐゴシック"/>
              </a:rPr>
              <a:t>●「配達時間帯」をご希望の場合は、カタログ販売申込書</a:t>
            </a:r>
          </a:p>
          <a:p>
            <a:pPr algn="l" rtl="0">
              <a:lnSpc>
                <a:spcPts val="1300"/>
              </a:lnSpc>
              <a:defRPr sz="1000"/>
            </a:pPr>
            <a:r>
              <a:rPr lang="ja-JP" altLang="en-US" sz="900" b="0" i="0" u="none" strike="noStrike" baseline="0">
                <a:solidFill>
                  <a:srgbClr val="000000"/>
                </a:solidFill>
                <a:latin typeface="ＭＳ Ｐゴシック"/>
                <a:ea typeface="ＭＳ Ｐゴシック"/>
              </a:rPr>
              <a:t>　 （一般用</a:t>
            </a:r>
            <a:r>
              <a:rPr lang="en-US" altLang="ja-JP" sz="900" b="0" i="0" u="none" strike="noStrike" baseline="0">
                <a:solidFill>
                  <a:srgbClr val="000000"/>
                </a:solidFill>
                <a:latin typeface="ＭＳ Ｐゴシック"/>
                <a:ea typeface="ＭＳ Ｐゴシック"/>
              </a:rPr>
              <a:t>A)</a:t>
            </a:r>
            <a:r>
              <a:rPr lang="ja-JP" altLang="en-US" sz="900" b="0" i="0" u="none" strike="noStrike" baseline="0">
                <a:solidFill>
                  <a:srgbClr val="000000"/>
                </a:solidFill>
                <a:latin typeface="ＭＳ Ｐゴシック"/>
                <a:ea typeface="ＭＳ Ｐゴシック"/>
              </a:rPr>
              <a:t>の所定の欄にご希望の番号をご記入ください。</a:t>
            </a:r>
          </a:p>
          <a:p>
            <a:pPr algn="l" rtl="0">
              <a:lnSpc>
                <a:spcPts val="1300"/>
              </a:lnSpc>
              <a:defRPr sz="1000"/>
            </a:pPr>
            <a:r>
              <a:rPr lang="en-US" altLang="ja-JP" sz="900"/>
              <a:t>※</a:t>
            </a:r>
            <a:r>
              <a:rPr lang="ja-JP" altLang="en-US" sz="900"/>
              <a:t>ご記入のない場合は、「のし不要」、「配達時間帯希望なし」</a:t>
            </a:r>
            <a:endParaRPr lang="en-US" altLang="ja-JP" sz="900"/>
          </a:p>
          <a:p>
            <a:pPr algn="l" rtl="0">
              <a:lnSpc>
                <a:spcPts val="1300"/>
              </a:lnSpc>
              <a:defRPr sz="1000"/>
            </a:pPr>
            <a:r>
              <a:rPr lang="ja-JP" altLang="en-US" sz="900"/>
              <a:t>　 として発送させていただきます。</a:t>
            </a:r>
            <a:endParaRPr lang="en-US" altLang="ja-JP" sz="900"/>
          </a:p>
        </xdr:txBody>
      </xdr:sp>
      <xdr:grpSp>
        <xdr:nvGrpSpPr>
          <xdr:cNvPr id="90" name="グループ化 124">
            <a:extLst>
              <a:ext uri="{FF2B5EF4-FFF2-40B4-BE49-F238E27FC236}">
                <a16:creationId xmlns:a16="http://schemas.microsoft.com/office/drawing/2014/main" id="{00000000-0008-0000-0100-00005A000000}"/>
              </a:ext>
            </a:extLst>
          </xdr:cNvPr>
          <xdr:cNvGrpSpPr>
            <a:grpSpLocks/>
          </xdr:cNvGrpSpPr>
        </xdr:nvGrpSpPr>
        <xdr:grpSpPr bwMode="auto">
          <a:xfrm>
            <a:off x="22550641" y="15221151"/>
            <a:ext cx="2931038" cy="1864789"/>
            <a:chOff x="22922116" y="15478326"/>
            <a:chExt cx="2931038" cy="1864789"/>
          </a:xfrm>
        </xdr:grpSpPr>
        <xdr:grpSp>
          <xdr:nvGrpSpPr>
            <xdr:cNvPr id="91" name="グループ化 125">
              <a:extLst>
                <a:ext uri="{FF2B5EF4-FFF2-40B4-BE49-F238E27FC236}">
                  <a16:creationId xmlns:a16="http://schemas.microsoft.com/office/drawing/2014/main" id="{00000000-0008-0000-0100-00005B000000}"/>
                </a:ext>
              </a:extLst>
            </xdr:cNvPr>
            <xdr:cNvGrpSpPr>
              <a:grpSpLocks/>
            </xdr:cNvGrpSpPr>
          </xdr:nvGrpSpPr>
          <xdr:grpSpPr bwMode="auto">
            <a:xfrm>
              <a:off x="22922116" y="15478326"/>
              <a:ext cx="1057484" cy="1597359"/>
              <a:chOff x="22434104" y="15478326"/>
              <a:chExt cx="1415164" cy="1597359"/>
            </a:xfrm>
          </xdr:grpSpPr>
          <xdr:sp macro="" textlink="">
            <xdr:nvSpPr>
              <xdr:cNvPr id="101" name="正方形/長方形 100">
                <a:extLst>
                  <a:ext uri="{FF2B5EF4-FFF2-40B4-BE49-F238E27FC236}">
                    <a16:creationId xmlns:a16="http://schemas.microsoft.com/office/drawing/2014/main" id="{00000000-0008-0000-0100-000065000000}"/>
                  </a:ext>
                </a:extLst>
              </xdr:cNvPr>
              <xdr:cNvSpPr/>
            </xdr:nvSpPr>
            <xdr:spPr>
              <a:xfrm>
                <a:off x="22434104" y="15741388"/>
                <a:ext cx="1415151" cy="27412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en-US" altLang="ja-JP" sz="1400"/>
                  <a:t>02</a:t>
                </a:r>
                <a:endParaRPr kumimoji="1" lang="ja-JP" altLang="en-US" sz="1400"/>
              </a:p>
            </xdr:txBody>
          </xdr:sp>
          <xdr:sp macro="" textlink="">
            <xdr:nvSpPr>
              <xdr:cNvPr id="102" name="正方形/長方形 101">
                <a:extLst>
                  <a:ext uri="{FF2B5EF4-FFF2-40B4-BE49-F238E27FC236}">
                    <a16:creationId xmlns:a16="http://schemas.microsoft.com/office/drawing/2014/main" id="{00000000-0008-0000-0100-000066000000}"/>
                  </a:ext>
                </a:extLst>
              </xdr:cNvPr>
              <xdr:cNvSpPr/>
            </xdr:nvSpPr>
            <xdr:spPr>
              <a:xfrm>
                <a:off x="22434115" y="15999267"/>
                <a:ext cx="1415150" cy="27412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en-US" altLang="ja-JP" sz="1400"/>
                  <a:t>03</a:t>
                </a:r>
                <a:endParaRPr kumimoji="1" lang="ja-JP" altLang="en-US" sz="1400"/>
              </a:p>
            </xdr:txBody>
          </xdr:sp>
          <xdr:sp macro="" textlink="">
            <xdr:nvSpPr>
              <xdr:cNvPr id="103" name="正方形/長方形 102">
                <a:extLst>
                  <a:ext uri="{FF2B5EF4-FFF2-40B4-BE49-F238E27FC236}">
                    <a16:creationId xmlns:a16="http://schemas.microsoft.com/office/drawing/2014/main" id="{00000000-0008-0000-0100-000067000000}"/>
                  </a:ext>
                </a:extLst>
              </xdr:cNvPr>
              <xdr:cNvSpPr/>
            </xdr:nvSpPr>
            <xdr:spPr>
              <a:xfrm>
                <a:off x="22434119" y="16266703"/>
                <a:ext cx="1415149" cy="27412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en-US" altLang="ja-JP" sz="1400"/>
                  <a:t>37</a:t>
                </a:r>
                <a:endParaRPr kumimoji="1" lang="ja-JP" altLang="en-US" sz="1400"/>
              </a:p>
            </xdr:txBody>
          </xdr:sp>
          <xdr:sp macro="" textlink="">
            <xdr:nvSpPr>
              <xdr:cNvPr id="104" name="正方形/長方形 103">
                <a:extLst>
                  <a:ext uri="{FF2B5EF4-FFF2-40B4-BE49-F238E27FC236}">
                    <a16:creationId xmlns:a16="http://schemas.microsoft.com/office/drawing/2014/main" id="{00000000-0008-0000-0100-000068000000}"/>
                  </a:ext>
                </a:extLst>
              </xdr:cNvPr>
              <xdr:cNvSpPr/>
            </xdr:nvSpPr>
            <xdr:spPr>
              <a:xfrm>
                <a:off x="22434119" y="16534129"/>
                <a:ext cx="1415149" cy="27412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en-US" altLang="ja-JP" sz="1400"/>
                  <a:t>38</a:t>
                </a:r>
                <a:endParaRPr kumimoji="1" lang="ja-JP" altLang="en-US" sz="1400"/>
              </a:p>
            </xdr:txBody>
          </xdr:sp>
          <xdr:sp macro="" textlink="">
            <xdr:nvSpPr>
              <xdr:cNvPr id="105" name="正方形/長方形 104">
                <a:extLst>
                  <a:ext uri="{FF2B5EF4-FFF2-40B4-BE49-F238E27FC236}">
                    <a16:creationId xmlns:a16="http://schemas.microsoft.com/office/drawing/2014/main" id="{00000000-0008-0000-0100-000069000000}"/>
                  </a:ext>
                </a:extLst>
              </xdr:cNvPr>
              <xdr:cNvSpPr/>
            </xdr:nvSpPr>
            <xdr:spPr>
              <a:xfrm>
                <a:off x="22434119" y="16801558"/>
                <a:ext cx="1415149" cy="27412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en-US" altLang="ja-JP" sz="1400"/>
                  <a:t>54</a:t>
                </a:r>
              </a:p>
              <a:p>
                <a:pPr algn="ctr"/>
                <a:endParaRPr kumimoji="1" lang="ja-JP" altLang="en-US" sz="1400"/>
              </a:p>
            </xdr:txBody>
          </xdr:sp>
          <xdr:sp macro="" textlink="">
            <xdr:nvSpPr>
              <xdr:cNvPr id="106" name="正方形/長方形 105">
                <a:extLst>
                  <a:ext uri="{FF2B5EF4-FFF2-40B4-BE49-F238E27FC236}">
                    <a16:creationId xmlns:a16="http://schemas.microsoft.com/office/drawing/2014/main" id="{00000000-0008-0000-0100-00006A000000}"/>
                  </a:ext>
                </a:extLst>
              </xdr:cNvPr>
              <xdr:cNvSpPr/>
            </xdr:nvSpPr>
            <xdr:spPr>
              <a:xfrm>
                <a:off x="22434120" y="15478326"/>
                <a:ext cx="1415148" cy="274127"/>
              </a:xfrm>
              <a:prstGeom prst="rect">
                <a:avLst/>
              </a:prstGeom>
              <a:solidFill>
                <a:schemeClr val="bg1">
                  <a:lumMod val="50000"/>
                </a:schemeClr>
              </a:solidFill>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solidFill>
                      <a:schemeClr val="bg1"/>
                    </a:solidFill>
                  </a:rPr>
                  <a:t>指定</a:t>
                </a:r>
                <a:r>
                  <a:rPr kumimoji="1" lang="ja-JP" altLang="en-US" sz="1100">
                    <a:solidFill>
                      <a:schemeClr val="bg1"/>
                    </a:solidFill>
                  </a:rPr>
                  <a:t> </a:t>
                </a:r>
                <a:r>
                  <a:rPr kumimoji="1" lang="ja-JP" altLang="en-US" sz="1100" b="1">
                    <a:solidFill>
                      <a:schemeClr val="bg1"/>
                    </a:solidFill>
                  </a:rPr>
                  <a:t>番号</a:t>
                </a:r>
              </a:p>
            </xdr:txBody>
          </xdr:sp>
        </xdr:grpSp>
        <xdr:grpSp>
          <xdr:nvGrpSpPr>
            <xdr:cNvPr id="92" name="グループ化 126">
              <a:extLst>
                <a:ext uri="{FF2B5EF4-FFF2-40B4-BE49-F238E27FC236}">
                  <a16:creationId xmlns:a16="http://schemas.microsoft.com/office/drawing/2014/main" id="{00000000-0008-0000-0100-00005C000000}"/>
                </a:ext>
              </a:extLst>
            </xdr:cNvPr>
            <xdr:cNvGrpSpPr>
              <a:grpSpLocks/>
            </xdr:cNvGrpSpPr>
          </xdr:nvGrpSpPr>
          <xdr:grpSpPr bwMode="auto">
            <a:xfrm>
              <a:off x="23842658" y="15478326"/>
              <a:ext cx="2010496" cy="1607466"/>
              <a:chOff x="22975883" y="15478326"/>
              <a:chExt cx="2010496" cy="1607466"/>
            </a:xfrm>
          </xdr:grpSpPr>
          <xdr:sp macro="" textlink="">
            <xdr:nvSpPr>
              <xdr:cNvPr id="95" name="正方形/長方形 94">
                <a:extLst>
                  <a:ext uri="{FF2B5EF4-FFF2-40B4-BE49-F238E27FC236}">
                    <a16:creationId xmlns:a16="http://schemas.microsoft.com/office/drawing/2014/main" id="{00000000-0008-0000-0100-00005F000000}"/>
                  </a:ext>
                </a:extLst>
              </xdr:cNvPr>
              <xdr:cNvSpPr/>
            </xdr:nvSpPr>
            <xdr:spPr>
              <a:xfrm>
                <a:off x="22975883" y="15741388"/>
                <a:ext cx="2010495" cy="2842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御中元（蝶結び）</a:t>
                </a:r>
              </a:p>
            </xdr:txBody>
          </xdr:sp>
          <xdr:sp macro="" textlink="">
            <xdr:nvSpPr>
              <xdr:cNvPr id="96" name="正方形/長方形 95">
                <a:extLst>
                  <a:ext uri="{FF2B5EF4-FFF2-40B4-BE49-F238E27FC236}">
                    <a16:creationId xmlns:a16="http://schemas.microsoft.com/office/drawing/2014/main" id="{00000000-0008-0000-0100-000060000000}"/>
                  </a:ext>
                </a:extLst>
              </xdr:cNvPr>
              <xdr:cNvSpPr/>
            </xdr:nvSpPr>
            <xdr:spPr>
              <a:xfrm>
                <a:off x="22975883" y="15999267"/>
                <a:ext cx="2010495" cy="2842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御歳暮（蝶結び）</a:t>
                </a:r>
              </a:p>
            </xdr:txBody>
          </xdr:sp>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22975883" y="16266701"/>
                <a:ext cx="2010495" cy="2842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無地のし（慶事・蝶結び）</a:t>
                </a:r>
              </a:p>
            </xdr:txBody>
          </xdr:sp>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22975883" y="16534128"/>
                <a:ext cx="2010495" cy="2842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無地のし（慶事・結びきり）</a:t>
                </a:r>
              </a:p>
            </xdr:txBody>
          </xdr:sp>
          <xdr:sp macro="" textlink="">
            <xdr:nvSpPr>
              <xdr:cNvPr id="99" name="正方形/長方形 98">
                <a:extLst>
                  <a:ext uri="{FF2B5EF4-FFF2-40B4-BE49-F238E27FC236}">
                    <a16:creationId xmlns:a16="http://schemas.microsoft.com/office/drawing/2014/main" id="{00000000-0008-0000-0100-000063000000}"/>
                  </a:ext>
                </a:extLst>
              </xdr:cNvPr>
              <xdr:cNvSpPr/>
            </xdr:nvSpPr>
            <xdr:spPr>
              <a:xfrm>
                <a:off x="22975883" y="16801557"/>
                <a:ext cx="2010495" cy="28423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無地のし（仏事・結びきり）</a:t>
                </a:r>
              </a:p>
            </xdr:txBody>
          </xdr:sp>
          <xdr:sp macro="" textlink="">
            <xdr:nvSpPr>
              <xdr:cNvPr id="100" name="正方形/長方形 99">
                <a:extLst>
                  <a:ext uri="{FF2B5EF4-FFF2-40B4-BE49-F238E27FC236}">
                    <a16:creationId xmlns:a16="http://schemas.microsoft.com/office/drawing/2014/main" id="{00000000-0008-0000-0100-000064000000}"/>
                  </a:ext>
                </a:extLst>
              </xdr:cNvPr>
              <xdr:cNvSpPr/>
            </xdr:nvSpPr>
            <xdr:spPr>
              <a:xfrm>
                <a:off x="22975883" y="15478326"/>
                <a:ext cx="2010496" cy="274127"/>
              </a:xfrm>
              <a:prstGeom prst="rect">
                <a:avLst/>
              </a:prstGeom>
              <a:solidFill>
                <a:schemeClr val="bg1">
                  <a:lumMod val="50000"/>
                </a:schemeClr>
              </a:solidFill>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solidFill>
                      <a:schemeClr val="bg1"/>
                    </a:solidFill>
                  </a:rPr>
                  <a:t>のし</a:t>
                </a:r>
              </a:p>
            </xdr:txBody>
          </xdr:sp>
        </xdr:grpSp>
        <xdr:sp macro="" textlink="">
          <xdr:nvSpPr>
            <xdr:cNvPr id="93" name="正方形/長方形 92">
              <a:extLst>
                <a:ext uri="{FF2B5EF4-FFF2-40B4-BE49-F238E27FC236}">
                  <a16:creationId xmlns:a16="http://schemas.microsoft.com/office/drawing/2014/main" id="{00000000-0008-0000-0100-00005D000000}"/>
                </a:ext>
              </a:extLst>
            </xdr:cNvPr>
            <xdr:cNvSpPr/>
          </xdr:nvSpPr>
          <xdr:spPr>
            <a:xfrm>
              <a:off x="22922125" y="17068988"/>
              <a:ext cx="1025427" cy="274127"/>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en-US" altLang="ja-JP" sz="1400"/>
                <a:t>99</a:t>
              </a:r>
              <a:endParaRPr kumimoji="1" lang="ja-JP" altLang="en-US" sz="1400"/>
            </a:p>
          </xdr:txBody>
        </xdr:sp>
        <xdr:sp macro="" textlink="">
          <xdr:nvSpPr>
            <xdr:cNvPr id="94" name="正方形/長方形 93">
              <a:extLst>
                <a:ext uri="{FF2B5EF4-FFF2-40B4-BE49-F238E27FC236}">
                  <a16:creationId xmlns:a16="http://schemas.microsoft.com/office/drawing/2014/main" id="{00000000-0008-0000-0100-00005E000000}"/>
                </a:ext>
              </a:extLst>
            </xdr:cNvPr>
            <xdr:cNvSpPr/>
          </xdr:nvSpPr>
          <xdr:spPr>
            <a:xfrm>
              <a:off x="23842657" y="17068987"/>
              <a:ext cx="2010495" cy="268959"/>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900"/>
                <a:t>その他</a:t>
              </a:r>
            </a:p>
          </xdr:txBody>
        </xdr:sp>
      </xdr:grpSp>
    </xdr:grpSp>
    <xdr:clientData/>
  </xdr:twoCellAnchor>
  <xdr:twoCellAnchor>
    <xdr:from>
      <xdr:col>3</xdr:col>
      <xdr:colOff>47625</xdr:colOff>
      <xdr:row>177</xdr:row>
      <xdr:rowOff>30537</xdr:rowOff>
    </xdr:from>
    <xdr:to>
      <xdr:col>126</xdr:col>
      <xdr:colOff>28916</xdr:colOff>
      <xdr:row>207</xdr:row>
      <xdr:rowOff>40743</xdr:rowOff>
    </xdr:to>
    <xdr:sp macro="" textlink="">
      <xdr:nvSpPr>
        <xdr:cNvPr id="107" name="Text Box 18">
          <a:extLst>
            <a:ext uri="{FF2B5EF4-FFF2-40B4-BE49-F238E27FC236}">
              <a16:creationId xmlns:a16="http://schemas.microsoft.com/office/drawing/2014/main" id="{00000000-0008-0000-0100-00006B000000}"/>
            </a:ext>
          </a:extLst>
        </xdr:cNvPr>
        <xdr:cNvSpPr txBox="1">
          <a:spLocks noChangeArrowheads="1"/>
        </xdr:cNvSpPr>
      </xdr:nvSpPr>
      <xdr:spPr bwMode="auto">
        <a:xfrm>
          <a:off x="1485900" y="12270162"/>
          <a:ext cx="8182316" cy="2010456"/>
        </a:xfrm>
        <a:prstGeom prst="rect">
          <a:avLst/>
        </a:prstGeom>
        <a:noFill/>
        <a:ln>
          <a:noFill/>
        </a:ln>
      </xdr:spPr>
      <xdr:txBody>
        <a:bodyPr vertOverflow="clip" wrap="square" lIns="27432" tIns="18288" rIns="0" bIns="0" anchor="t"/>
        <a:lstStyle/>
        <a:p>
          <a:pPr algn="l" rtl="0">
            <a:lnSpc>
              <a:spcPts val="1300"/>
            </a:lnSpc>
            <a:defRPr sz="1000"/>
          </a:pPr>
          <a:r>
            <a:rPr lang="ja-JP" altLang="en-US" sz="900" b="1" i="0" u="none" strike="noStrike" baseline="0">
              <a:solidFill>
                <a:srgbClr val="000000"/>
              </a:solidFill>
              <a:latin typeface="+mn-ea"/>
              <a:ea typeface="+mn-ea"/>
            </a:rPr>
            <a:t>　●</a:t>
          </a:r>
          <a:r>
            <a:rPr lang="ja-JP" altLang="en-US" sz="900" b="0" i="0" u="none" strike="noStrike" baseline="0">
              <a:solidFill>
                <a:srgbClr val="000000"/>
              </a:solidFill>
              <a:latin typeface="+mn-ea"/>
              <a:ea typeface="+mn-ea"/>
            </a:rPr>
            <a:t>お届け先がご依頼主様と同じ場合、同上欄の該当する番号を選んでご記入ください。</a:t>
          </a:r>
        </a:p>
        <a:p>
          <a:pPr algn="l" rtl="0">
            <a:lnSpc>
              <a:spcPts val="1300"/>
            </a:lnSpc>
            <a:defRPr sz="1000"/>
          </a:pPr>
          <a:r>
            <a:rPr lang="ja-JP" altLang="en-US" sz="1200" b="1" i="0" u="none" strike="noStrike" baseline="0">
              <a:solidFill>
                <a:srgbClr val="000000"/>
              </a:solidFill>
              <a:latin typeface="HGPｺﾞｼｯｸE" panose="020B0900000000000000" pitchFamily="50" charset="-128"/>
              <a:ea typeface="HGPｺﾞｼｯｸE" panose="020B0900000000000000" pitchFamily="50" charset="-128"/>
            </a:rPr>
            <a:t> </a:t>
          </a:r>
          <a:r>
            <a:rPr lang="ja-JP" altLang="en-US" sz="1150" b="1" i="0" u="none" strike="noStrike" baseline="0">
              <a:solidFill>
                <a:srgbClr val="000000"/>
              </a:solidFill>
              <a:latin typeface="HGPｺﾞｼｯｸE" panose="020B0900000000000000" pitchFamily="50" charset="-128"/>
              <a:ea typeface="HGPｺﾞｼｯｸE" panose="020B0900000000000000" pitchFamily="50" charset="-128"/>
            </a:rPr>
            <a:t>●返品・交換・キャンセルについて</a:t>
          </a:r>
          <a:endParaRPr lang="en-US" altLang="ja-JP" sz="115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150" b="1" i="0" u="none" strike="noStrike" baseline="0">
              <a:solidFill>
                <a:srgbClr val="000000"/>
              </a:solidFill>
              <a:latin typeface="HGPｺﾞｼｯｸE" panose="020B0900000000000000" pitchFamily="50" charset="-128"/>
              <a:ea typeface="HGPｺﾞｼｯｸE" panose="020B0900000000000000" pitchFamily="50" charset="-128"/>
            </a:rPr>
            <a:t>　　商品の破損・汚損の場合を除き返品・交換には応じかねます。</a:t>
          </a:r>
          <a:endParaRPr lang="en-US" altLang="ja-JP" sz="115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150" b="1" i="0" u="none" strike="noStrike" baseline="0">
              <a:solidFill>
                <a:srgbClr val="000000"/>
              </a:solidFill>
              <a:latin typeface="HGPｺﾞｼｯｸE" panose="020B0900000000000000" pitchFamily="50" charset="-128"/>
              <a:ea typeface="HGPｺﾞｼｯｸE" panose="020B0900000000000000" pitchFamily="50" charset="-128"/>
            </a:rPr>
            <a:t>　　到着した商品が破損・汚損していた場合は商品到着後</a:t>
          </a:r>
          <a:r>
            <a:rPr lang="en-US" altLang="ja-JP" sz="1150" b="1" i="0" u="none" strike="noStrike" baseline="0">
              <a:solidFill>
                <a:srgbClr val="000000"/>
              </a:solidFill>
              <a:latin typeface="HGPｺﾞｼｯｸE" panose="020B0900000000000000" pitchFamily="50" charset="-128"/>
              <a:ea typeface="HGPｺﾞｼｯｸE" panose="020B0900000000000000" pitchFamily="50" charset="-128"/>
            </a:rPr>
            <a:t>7</a:t>
          </a:r>
          <a:r>
            <a:rPr lang="ja-JP" altLang="en-US" sz="1150" b="1" i="0" u="none" strike="noStrike" baseline="0">
              <a:solidFill>
                <a:srgbClr val="000000"/>
              </a:solidFill>
              <a:latin typeface="HGPｺﾞｼｯｸE" panose="020B0900000000000000" pitchFamily="50" charset="-128"/>
              <a:ea typeface="HGPｺﾞｼｯｸE" panose="020B0900000000000000" pitchFamily="50" charset="-128"/>
            </a:rPr>
            <a:t>日以内に、下記のフリーダイヤル</a:t>
          </a:r>
          <a:r>
            <a:rPr lang="en-US" altLang="ja-JP" sz="1150" b="1" i="0" u="none" strike="noStrike" baseline="0">
              <a:solidFill>
                <a:srgbClr val="000000"/>
              </a:solidFill>
              <a:latin typeface="HGPｺﾞｼｯｸE" panose="020B0900000000000000" pitchFamily="50" charset="-128"/>
              <a:ea typeface="HGPｺﾞｼｯｸE" panose="020B0900000000000000" pitchFamily="50" charset="-128"/>
            </a:rPr>
            <a:t>(0120-000-000)</a:t>
          </a:r>
          <a:r>
            <a:rPr lang="ja-JP" altLang="en-US" sz="1150" b="1" i="0" u="none" strike="noStrike" baseline="0">
              <a:solidFill>
                <a:srgbClr val="000000"/>
              </a:solidFill>
              <a:latin typeface="HGPｺﾞｼｯｸE" panose="020B0900000000000000" pitchFamily="50" charset="-128"/>
              <a:ea typeface="HGPｺﾞｼｯｸE" panose="020B0900000000000000" pitchFamily="50" charset="-128"/>
            </a:rPr>
            <a:t>まで</a:t>
          </a:r>
          <a:endParaRPr lang="en-US" altLang="ja-JP" sz="115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150" b="1" i="0" u="none" strike="noStrike" baseline="0">
              <a:solidFill>
                <a:srgbClr val="000000"/>
              </a:solidFill>
              <a:latin typeface="HGPｺﾞｼｯｸE" panose="020B0900000000000000" pitchFamily="50" charset="-128"/>
              <a:ea typeface="HGPｺﾞｼｯｸE" panose="020B0900000000000000" pitchFamily="50" charset="-128"/>
            </a:rPr>
            <a:t>　　ご連絡ください。</a:t>
          </a:r>
          <a:endParaRPr lang="en-US" altLang="ja-JP" sz="115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150" b="1" i="0" u="none" strike="noStrike" baseline="0">
              <a:solidFill>
                <a:srgbClr val="000000"/>
              </a:solidFill>
              <a:latin typeface="HGPｺﾞｼｯｸE" panose="020B0900000000000000" pitchFamily="50" charset="-128"/>
              <a:ea typeface="HGPｺﾞｼｯｸE" panose="020B0900000000000000" pitchFamily="50" charset="-128"/>
            </a:rPr>
            <a:t>　　商品の返送料は、販売者負担とさせていただきます（商品の一部消費・使用後の返品・交換には応じかねます。）。</a:t>
          </a:r>
          <a:endParaRPr lang="en-US" altLang="ja-JP" sz="115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150" b="1" i="0" u="none" strike="noStrike" baseline="0">
              <a:solidFill>
                <a:srgbClr val="000000"/>
              </a:solidFill>
              <a:latin typeface="HGPｺﾞｼｯｸE" panose="020B0900000000000000" pitchFamily="50" charset="-128"/>
              <a:ea typeface="HGPｺﾞｼｯｸE" panose="020B0900000000000000" pitchFamily="50" charset="-128"/>
            </a:rPr>
            <a:t>　　お申込み受付後のキャンセルは、原則お受けしておりません（クーリング・オフによる解約が可能な場合を除く。）。</a:t>
          </a:r>
          <a:endParaRPr lang="en-US" altLang="ja-JP" sz="115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150" b="1" i="0" u="none" strike="noStrike" baseline="0">
              <a:solidFill>
                <a:srgbClr val="000000"/>
              </a:solidFill>
              <a:latin typeface="HGPｺﾞｼｯｸE" panose="020B0900000000000000" pitchFamily="50" charset="-128"/>
              <a:ea typeface="HGPｺﾞｼｯｸE" panose="020B0900000000000000" pitchFamily="50" charset="-128"/>
            </a:rPr>
            <a:t>　　ただし、お申込みいただいた商品の発送前において、やむを得ない事情によるものと販売者が判断した場合に限り、</a:t>
          </a:r>
          <a:endParaRPr lang="en-US" altLang="ja-JP" sz="115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150" b="1" i="0" u="none" strike="noStrike" baseline="0">
              <a:solidFill>
                <a:srgbClr val="000000"/>
              </a:solidFill>
              <a:latin typeface="HGPｺﾞｼｯｸE" panose="020B0900000000000000" pitchFamily="50" charset="-128"/>
              <a:ea typeface="HGPｺﾞｼｯｸE" panose="020B0900000000000000" pitchFamily="50" charset="-128"/>
            </a:rPr>
            <a:t>　　キャンセルをお受けする場合がございます。その際、販売者所定の返金手数料はお客様のご負担となりますので</a:t>
          </a:r>
          <a:endParaRPr lang="en-US" altLang="ja-JP" sz="115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r>
            <a:rPr lang="ja-JP" altLang="en-US" sz="1150" b="1" i="0" u="none" strike="noStrike" baseline="0">
              <a:solidFill>
                <a:srgbClr val="000000"/>
              </a:solidFill>
              <a:latin typeface="HGPｺﾞｼｯｸE" panose="020B0900000000000000" pitchFamily="50" charset="-128"/>
              <a:ea typeface="HGPｺﾞｼｯｸE" panose="020B0900000000000000" pitchFamily="50" charset="-128"/>
            </a:rPr>
            <a:t>　　ご了承ください。</a:t>
          </a:r>
          <a:endParaRPr lang="en-US" altLang="ja-JP" sz="1150" b="1" i="0" u="none" strike="noStrike" baseline="0">
            <a:solidFill>
              <a:srgbClr val="000000"/>
            </a:solidFill>
            <a:latin typeface="HGPｺﾞｼｯｸE" panose="020B0900000000000000" pitchFamily="50" charset="-128"/>
            <a:ea typeface="HGPｺﾞｼｯｸE" panose="020B0900000000000000" pitchFamily="50" charset="-128"/>
          </a:endParaRPr>
        </a:p>
        <a:p>
          <a:pPr algn="l" rtl="0">
            <a:lnSpc>
              <a:spcPts val="1300"/>
            </a:lnSpc>
            <a:defRPr sz="1000"/>
          </a:pPr>
          <a:endParaRPr lang="ja-JP" altLang="en-US" sz="1200" b="0" i="0" u="none" strike="noStrike" baseline="0">
            <a:solidFill>
              <a:srgbClr val="000000"/>
            </a:solidFill>
            <a:latin typeface="HGPｺﾞｼｯｸE" panose="020B0900000000000000" pitchFamily="50" charset="-128"/>
            <a:ea typeface="HGPｺﾞｼｯｸE" panose="020B0900000000000000" pitchFamily="50" charset="-128"/>
          </a:endParaRPr>
        </a:p>
      </xdr:txBody>
    </xdr:sp>
    <xdr:clientData/>
  </xdr:twoCellAnchor>
  <xdr:twoCellAnchor>
    <xdr:from>
      <xdr:col>5</xdr:col>
      <xdr:colOff>32339</xdr:colOff>
      <xdr:row>172</xdr:row>
      <xdr:rowOff>45570</xdr:rowOff>
    </xdr:from>
    <xdr:to>
      <xdr:col>15</xdr:col>
      <xdr:colOff>32657</xdr:colOff>
      <xdr:row>177</xdr:row>
      <xdr:rowOff>1283</xdr:rowOff>
    </xdr:to>
    <xdr:sp macro="" textlink="">
      <xdr:nvSpPr>
        <xdr:cNvPr id="108" name="AutoShape 62">
          <a:extLst>
            <a:ext uri="{FF2B5EF4-FFF2-40B4-BE49-F238E27FC236}">
              <a16:creationId xmlns:a16="http://schemas.microsoft.com/office/drawing/2014/main" id="{00000000-0008-0000-0100-00006C000000}"/>
            </a:ext>
          </a:extLst>
        </xdr:cNvPr>
        <xdr:cNvSpPr>
          <a:spLocks noChangeArrowheads="1"/>
        </xdr:cNvSpPr>
      </xdr:nvSpPr>
      <xdr:spPr bwMode="auto">
        <a:xfrm>
          <a:off x="1603964" y="11951820"/>
          <a:ext cx="667068" cy="289088"/>
        </a:xfrm>
        <a:prstGeom prst="flowChartProcess">
          <a:avLst/>
        </a:prstGeom>
        <a:solidFill>
          <a:srgbClr val="FFFFFF"/>
        </a:solidFill>
        <a:ln w="28575">
          <a:solidFill>
            <a:srgbClr val="000000"/>
          </a:solidFill>
          <a:miter lim="800000"/>
          <a:headEnd/>
          <a:tailEnd/>
        </a:ln>
      </xdr:spPr>
      <xdr:txBody>
        <a:bodyPr vertOverflow="clip" wrap="square" lIns="27432" tIns="18288" rIns="0" bIns="0" anchor="ctr"/>
        <a:lstStyle/>
        <a:p>
          <a:pPr algn="ctr" rtl="0">
            <a:defRPr sz="1000"/>
          </a:pPr>
          <a:r>
            <a:rPr lang="ja-JP" altLang="en-US" sz="1400" b="0" i="0" u="none" strike="noStrike" baseline="0">
              <a:solidFill>
                <a:srgbClr val="000000"/>
              </a:solidFill>
              <a:latin typeface="ＭＳ Ｐゴシック"/>
              <a:ea typeface="ＭＳ Ｐゴシック"/>
            </a:rPr>
            <a:t>ご案内</a:t>
          </a:r>
        </a:p>
      </xdr:txBody>
    </xdr:sp>
    <xdr:clientData/>
  </xdr:twoCellAnchor>
  <xdr:twoCellAnchor>
    <xdr:from>
      <xdr:col>5</xdr:col>
      <xdr:colOff>10544</xdr:colOff>
      <xdr:row>149</xdr:row>
      <xdr:rowOff>51620</xdr:rowOff>
    </xdr:from>
    <xdr:to>
      <xdr:col>39</xdr:col>
      <xdr:colOff>57491</xdr:colOff>
      <xdr:row>153</xdr:row>
      <xdr:rowOff>59111</xdr:rowOff>
    </xdr:to>
    <xdr:sp macro="" textlink="">
      <xdr:nvSpPr>
        <xdr:cNvPr id="109" name="AutoShape 62">
          <a:extLst>
            <a:ext uri="{FF2B5EF4-FFF2-40B4-BE49-F238E27FC236}">
              <a16:creationId xmlns:a16="http://schemas.microsoft.com/office/drawing/2014/main" id="{00000000-0008-0000-0100-00006D000000}"/>
            </a:ext>
          </a:extLst>
        </xdr:cNvPr>
        <xdr:cNvSpPr>
          <a:spLocks noChangeArrowheads="1"/>
        </xdr:cNvSpPr>
      </xdr:nvSpPr>
      <xdr:spPr bwMode="auto">
        <a:xfrm>
          <a:off x="1582169" y="10424345"/>
          <a:ext cx="2313897" cy="274191"/>
        </a:xfrm>
        <a:prstGeom prst="flowChartProcess">
          <a:avLst/>
        </a:prstGeom>
        <a:solidFill>
          <a:srgbClr val="FFFFFF"/>
        </a:solidFill>
        <a:ln w="28575">
          <a:solidFill>
            <a:srgbClr val="000000"/>
          </a:solidFill>
          <a:miter lim="800000"/>
          <a:headEnd/>
          <a:tailEnd/>
        </a:ln>
      </xdr:spPr>
      <xdr:txBody>
        <a:bodyPr vertOverflow="clip" wrap="square" lIns="27432" tIns="18288" rIns="0" bIns="0" anchor="ctr" upright="1"/>
        <a:lstStyle/>
        <a:p>
          <a:pPr algn="ctr"/>
          <a:r>
            <a:rPr kumimoji="1" lang="ja-JP" altLang="ja-JP" sz="1400">
              <a:effectLst/>
              <a:latin typeface="+mn-lt"/>
              <a:ea typeface="+mn-ea"/>
              <a:cs typeface="+mn-cs"/>
            </a:rPr>
            <a:t>特定商取引法に関する表記</a:t>
          </a:r>
          <a:endParaRPr lang="ja-JP" altLang="ja-JP" sz="1400">
            <a:effectLst/>
          </a:endParaRPr>
        </a:p>
      </xdr:txBody>
    </xdr:sp>
    <xdr:clientData/>
  </xdr:twoCellAnchor>
  <xdr:oneCellAnchor>
    <xdr:from>
      <xdr:col>40</xdr:col>
      <xdr:colOff>19276</xdr:colOff>
      <xdr:row>149</xdr:row>
      <xdr:rowOff>49998</xdr:rowOff>
    </xdr:from>
    <xdr:ext cx="4825787" cy="436562"/>
    <xdr:sp macro="" textlink="">
      <xdr:nvSpPr>
        <xdr:cNvPr id="111" name="Text Box 12">
          <a:extLst>
            <a:ext uri="{FF2B5EF4-FFF2-40B4-BE49-F238E27FC236}">
              <a16:creationId xmlns:a16="http://schemas.microsoft.com/office/drawing/2014/main" id="{00000000-0008-0000-0100-00006F000000}"/>
            </a:ext>
          </a:extLst>
        </xdr:cNvPr>
        <xdr:cNvSpPr txBox="1">
          <a:spLocks noChangeArrowheads="1"/>
        </xdr:cNvSpPr>
      </xdr:nvSpPr>
      <xdr:spPr bwMode="auto">
        <a:xfrm>
          <a:off x="3924526" y="10422723"/>
          <a:ext cx="4825787" cy="436562"/>
        </a:xfrm>
        <a:prstGeom prst="rect">
          <a:avLst/>
        </a:prstGeom>
        <a:noFill/>
        <a:ln w="9525">
          <a:noFill/>
          <a:miter lim="800000"/>
          <a:headEnd/>
          <a:tailEnd/>
        </a:ln>
      </xdr:spPr>
      <xdr:txBody>
        <a:bodyPr vertOverflow="clip" wrap="square" lIns="36576" tIns="18288" rIns="0" bIns="0" anchor="t" upright="1"/>
        <a:lstStyle/>
        <a:p>
          <a:pPr algn="l" rtl="0">
            <a:lnSpc>
              <a:spcPts val="1900"/>
            </a:lnSpc>
            <a:defRPr sz="1000"/>
          </a:pPr>
          <a:r>
            <a:rPr lang="ja-JP" altLang="en-US" sz="1100" b="1" i="0" strike="noStrike">
              <a:solidFill>
                <a:srgbClr val="00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商品お届けまで申込書（お客様控え用・ご契約の内容）と一緒に大切に保管してください。</a:t>
          </a:r>
          <a:endParaRPr lang="en-US" altLang="ja-JP" sz="900" b="1" i="0" strike="noStrike">
            <a:solidFill>
              <a:srgbClr val="000000"/>
            </a:solidFill>
            <a:latin typeface="ＭＳ Ｐゴシック"/>
            <a:ea typeface="ＭＳ Ｐゴシック"/>
          </a:endParaRPr>
        </a:p>
        <a:p>
          <a:pPr algn="l" rtl="0">
            <a:lnSpc>
              <a:spcPts val="1500"/>
            </a:lnSpc>
            <a:defRPr sz="1000"/>
          </a:pPr>
          <a:endParaRPr lang="en-US" altLang="ja-JP" sz="1400" b="1" i="0" strike="noStrike">
            <a:solidFill>
              <a:srgbClr val="000000"/>
            </a:solidFill>
            <a:latin typeface="ＭＳ Ｐゴシック"/>
            <a:ea typeface="ＭＳ Ｐゴシック"/>
          </a:endParaRPr>
        </a:p>
      </xdr:txBody>
    </xdr:sp>
    <xdr:clientData/>
  </xdr:oneCellAnchor>
  <xdr:twoCellAnchor>
    <xdr:from>
      <xdr:col>4</xdr:col>
      <xdr:colOff>1702</xdr:colOff>
      <xdr:row>203</xdr:row>
      <xdr:rowOff>17001</xdr:rowOff>
    </xdr:from>
    <xdr:to>
      <xdr:col>128</xdr:col>
      <xdr:colOff>1701</xdr:colOff>
      <xdr:row>235</xdr:row>
      <xdr:rowOff>28575</xdr:rowOff>
    </xdr:to>
    <xdr:sp macro="" textlink="">
      <xdr:nvSpPr>
        <xdr:cNvPr id="112" name="Text Box 18">
          <a:extLst>
            <a:ext uri="{FF2B5EF4-FFF2-40B4-BE49-F238E27FC236}">
              <a16:creationId xmlns:a16="http://schemas.microsoft.com/office/drawing/2014/main" id="{00000000-0008-0000-0100-000070000000}"/>
            </a:ext>
          </a:extLst>
        </xdr:cNvPr>
        <xdr:cNvSpPr txBox="1">
          <a:spLocks noChangeArrowheads="1"/>
        </xdr:cNvSpPr>
      </xdr:nvSpPr>
      <xdr:spPr bwMode="auto">
        <a:xfrm>
          <a:off x="1506652" y="13990176"/>
          <a:ext cx="8267699" cy="2145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●個人情報保護に関する基本的考え</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1.</a:t>
          </a:r>
          <a:r>
            <a:rPr lang="ja-JP" altLang="en-US" sz="900" b="0" i="0" u="none" strike="noStrike" baseline="0">
              <a:solidFill>
                <a:srgbClr val="000000"/>
              </a:solidFill>
              <a:latin typeface="ＭＳ Ｐゴシック"/>
              <a:ea typeface="ＭＳ Ｐゴシック"/>
            </a:rPr>
            <a:t>日本郵便株式会社及び株式会社 郵便局物販サービスは、ご注文商品のお届け、ご依頼主様への今後の日本郵便株式会社が取り扱う商品・サービス</a:t>
          </a:r>
        </a:p>
        <a:p>
          <a:pPr algn="l" rtl="0">
            <a:lnSpc>
              <a:spcPts val="1100"/>
            </a:lnSpc>
            <a:defRPr sz="1000"/>
          </a:pPr>
          <a:r>
            <a:rPr lang="ja-JP" altLang="en-US" sz="900" b="0" i="0" u="none" strike="noStrike" baseline="0">
              <a:solidFill>
                <a:srgbClr val="000000"/>
              </a:solidFill>
              <a:latin typeface="ＭＳ Ｐゴシック"/>
              <a:ea typeface="ＭＳ Ｐゴシック"/>
            </a:rPr>
            <a:t>　　 に関する情報のご案内（物販以外の商品・サービスを含む。）及びお客さまサービスの充実に向けた市場調査・データ分析等のために、ご依頼主様</a:t>
          </a:r>
        </a:p>
        <a:p>
          <a:pPr algn="l" rtl="0">
            <a:lnSpc>
              <a:spcPts val="1100"/>
            </a:lnSpc>
            <a:defRPr sz="1000"/>
          </a:pPr>
          <a:r>
            <a:rPr lang="ja-JP" altLang="en-US" sz="900" b="0" i="0" u="none" strike="noStrike" baseline="0">
              <a:solidFill>
                <a:srgbClr val="000000"/>
              </a:solidFill>
              <a:latin typeface="ＭＳ Ｐゴシック"/>
              <a:ea typeface="ＭＳ Ｐゴシック"/>
            </a:rPr>
            <a:t>　　 及びお届け先様のご住所・お名前・電話番号並びにご注文商品内容（以下「個人情報」といいます。）を共同して利用いたします。</a:t>
          </a:r>
        </a:p>
        <a:p>
          <a:pPr algn="l" rtl="0">
            <a:lnSpc>
              <a:spcPts val="1100"/>
            </a:lnSpc>
            <a:defRPr sz="1000"/>
          </a:pPr>
          <a:r>
            <a:rPr lang="ja-JP" altLang="en-US" sz="900" b="0" i="0" u="none" strike="noStrike" baseline="0">
              <a:solidFill>
                <a:srgbClr val="000000"/>
              </a:solidFill>
              <a:latin typeface="ＭＳ Ｐゴシック"/>
              <a:ea typeface="ＭＳ Ｐゴシック"/>
            </a:rPr>
            <a:t>　　 この場合における個人情報管理責任者は日本郵便株式会社となります。</a:t>
          </a:r>
        </a:p>
        <a:p>
          <a:pPr algn="l" rtl="0">
            <a:lnSpc>
              <a:spcPts val="1100"/>
            </a:lnSpc>
            <a:defRPr sz="1000"/>
          </a:pPr>
          <a:r>
            <a:rPr lang="ja-JP" altLang="en-US" sz="900" b="0" i="0" u="none" strike="noStrike" baseline="0">
              <a:solidFill>
                <a:srgbClr val="000000"/>
              </a:solidFill>
              <a:latin typeface="ＭＳ Ｐゴシック"/>
              <a:ea typeface="ＭＳ Ｐゴシック"/>
            </a:rPr>
            <a:t>　　 日本郵便株式会社の所在地及び代表者氏名は次の</a:t>
          </a:r>
          <a:r>
            <a:rPr lang="en-US" altLang="ja-JP" sz="900" b="0" i="0" u="none" strike="noStrike" baseline="0">
              <a:solidFill>
                <a:srgbClr val="000000"/>
              </a:solidFill>
              <a:latin typeface="ＭＳ Ｐゴシック"/>
              <a:ea typeface="ＭＳ Ｐゴシック"/>
            </a:rPr>
            <a:t>URL</a:t>
          </a:r>
          <a:r>
            <a:rPr lang="ja-JP" altLang="en-US" sz="900" b="0" i="0" u="none" strike="noStrike" baseline="0">
              <a:solidFill>
                <a:srgbClr val="000000"/>
              </a:solidFill>
              <a:latin typeface="ＭＳ Ｐゴシック"/>
              <a:ea typeface="ＭＳ Ｐゴシック"/>
            </a:rPr>
            <a:t>をご参照ください。</a:t>
          </a:r>
          <a:r>
            <a:rPr lang="en-US" altLang="ja-JP" sz="900" b="0" i="0" u="none" strike="noStrike" baseline="0">
              <a:solidFill>
                <a:srgbClr val="000000"/>
              </a:solidFill>
              <a:latin typeface="ＭＳ Ｐゴシック"/>
              <a:ea typeface="ＭＳ Ｐゴシック"/>
            </a:rPr>
            <a:t>https://www.post.japanpost.jp/about/profile.html</a:t>
          </a:r>
        </a:p>
        <a:p>
          <a:pPr algn="l" rtl="0">
            <a:lnSpc>
              <a:spcPts val="1100"/>
            </a:lnSpc>
            <a:defRPr sz="1000"/>
          </a:pPr>
          <a:r>
            <a:rPr lang="ja-JP" altLang="en-US" sz="900" b="0" i="0" u="none" strike="noStrike" baseline="0">
              <a:solidFill>
                <a:srgbClr val="000000"/>
              </a:solidFill>
              <a:latin typeface="ＭＳ Ｐゴシック"/>
              <a:ea typeface="ＭＳ Ｐゴシック"/>
            </a:rPr>
            <a:t>　　 このほか、日本郵政グループにおいて、お客さまの個人データ（仮名加工情報である個人データを含む）を共同利用いたします。その際の利用目的は、</a:t>
          </a:r>
        </a:p>
        <a:p>
          <a:pPr algn="l" rtl="0">
            <a:lnSpc>
              <a:spcPts val="1100"/>
            </a:lnSpc>
            <a:defRPr sz="1000"/>
          </a:pPr>
          <a:r>
            <a:rPr lang="ja-JP" altLang="en-US" sz="900" b="0" i="0" u="none" strike="noStrike" baseline="0">
              <a:solidFill>
                <a:srgbClr val="000000"/>
              </a:solidFill>
              <a:latin typeface="ＭＳ Ｐゴシック"/>
              <a:ea typeface="ＭＳ Ｐゴシック"/>
            </a:rPr>
            <a:t>　　 次の</a:t>
          </a:r>
          <a:r>
            <a:rPr lang="en-US" altLang="ja-JP" sz="900" b="0" i="0" u="none" strike="noStrike" baseline="0">
              <a:solidFill>
                <a:srgbClr val="000000"/>
              </a:solidFill>
              <a:latin typeface="ＭＳ Ｐゴシック"/>
              <a:ea typeface="ＭＳ Ｐゴシック"/>
            </a:rPr>
            <a:t>URL</a:t>
          </a:r>
          <a:r>
            <a:rPr lang="ja-JP" altLang="en-US" sz="900" b="0" i="0" u="none" strike="noStrike" baseline="0">
              <a:solidFill>
                <a:srgbClr val="000000"/>
              </a:solidFill>
              <a:latin typeface="ＭＳ Ｐゴシック"/>
              <a:ea typeface="ＭＳ Ｐゴシック"/>
            </a:rPr>
            <a:t>をご参照いただくか、郵便局窓口にてご確認ください。</a:t>
          </a:r>
          <a:r>
            <a:rPr lang="en-US" altLang="ja-JP" sz="900" b="0" i="0" u="none" strike="noStrike" baseline="0">
              <a:solidFill>
                <a:srgbClr val="000000"/>
              </a:solidFill>
              <a:latin typeface="ＭＳ Ｐゴシック"/>
              <a:ea typeface="ＭＳ Ｐゴシック"/>
            </a:rPr>
            <a:t>https://www.japanpost.jp/corporate/control/privacy.html#Statement</a:t>
          </a:r>
        </a:p>
        <a:p>
          <a:pPr algn="l" rtl="0">
            <a:lnSpc>
              <a:spcPts val="1100"/>
            </a:lnSpc>
            <a:defRPr sz="1000"/>
          </a:pP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個人情報は、ご注文商品の発送のほか、ご依頼主様又はお届け先様からのお問合せに対応するために、商品提供者に提供します。</a:t>
          </a:r>
        </a:p>
        <a:p>
          <a:pPr algn="l" rtl="0">
            <a:lnSpc>
              <a:spcPts val="1100"/>
            </a:lnSpc>
            <a:defRPr sz="1000"/>
          </a:pPr>
          <a:r>
            <a:rPr lang="ja-JP" altLang="en-US" sz="900" b="0" i="0" u="none" strike="noStrike" baseline="0">
              <a:solidFill>
                <a:srgbClr val="000000"/>
              </a:solidFill>
              <a:latin typeface="ＭＳ Ｐゴシック"/>
              <a:ea typeface="ＭＳ Ｐゴシック"/>
            </a:rPr>
            <a:t>　　 また、上記目的の範囲内で個人情報を委託先に提供することがあります。</a:t>
          </a:r>
        </a:p>
        <a:p>
          <a:pPr algn="l" rtl="0">
            <a:lnSpc>
              <a:spcPts val="1100"/>
            </a:lnSpc>
            <a:defRPr sz="1000"/>
          </a:pPr>
          <a:r>
            <a:rPr lang="ja-JP" altLang="en-US" sz="900" b="0" i="0" u="none" strike="noStrike" baseline="0">
              <a:solidFill>
                <a:srgbClr val="000000"/>
              </a:solidFill>
              <a:latin typeface="ＭＳ Ｐゴシック"/>
              <a:ea typeface="ＭＳ Ｐゴシック"/>
            </a:rPr>
            <a:t>  ●反社会的勢力について</a:t>
          </a:r>
        </a:p>
        <a:p>
          <a:pPr algn="l" rtl="0">
            <a:lnSpc>
              <a:spcPts val="1100"/>
            </a:lnSpc>
            <a:defRPr sz="1000"/>
          </a:pPr>
          <a:r>
            <a:rPr lang="ja-JP" altLang="en-US" sz="900" b="0" i="0" u="none" strike="noStrike" baseline="0">
              <a:solidFill>
                <a:srgbClr val="000000"/>
              </a:solidFill>
              <a:latin typeface="ＭＳ Ｐゴシック"/>
              <a:ea typeface="ＭＳ Ｐゴシック"/>
            </a:rPr>
            <a:t>　   詳しくは申込書裏面「ご契約の内容」をご覧ください。</a:t>
          </a:r>
        </a:p>
        <a:p>
          <a:pPr algn="l" rtl="0">
            <a:lnSpc>
              <a:spcPts val="1100"/>
            </a:lnSpc>
            <a:defRPr sz="1000"/>
          </a:pPr>
          <a:r>
            <a:rPr lang="ja-JP" altLang="en-US" sz="900" b="0" i="0" u="none" strike="noStrike" baseline="0">
              <a:solidFill>
                <a:srgbClr val="000000"/>
              </a:solidFill>
              <a:latin typeface="ＭＳ Ｐゴシック"/>
              <a:ea typeface="ＭＳ Ｐゴシック"/>
            </a:rPr>
            <a:t>  ●ご依頼主様またはお届け先様のご氏名に旧字等が使用されていた場合、一部、印刷可能文字での登録をさせていただく場合がありますので、</a:t>
          </a:r>
        </a:p>
        <a:p>
          <a:pPr algn="l" rtl="0">
            <a:lnSpc>
              <a:spcPts val="1100"/>
            </a:lnSpc>
            <a:defRPr sz="1000"/>
          </a:pPr>
          <a:r>
            <a:rPr lang="ja-JP" altLang="en-US" sz="900" b="0" i="0" u="none" strike="noStrike" baseline="0">
              <a:solidFill>
                <a:srgbClr val="000000"/>
              </a:solidFill>
              <a:latin typeface="ＭＳ Ｐゴシック"/>
              <a:ea typeface="ＭＳ Ｐゴシック"/>
            </a:rPr>
            <a:t>  　 ご容赦ください。</a:t>
          </a:r>
        </a:p>
      </xdr:txBody>
    </xdr:sp>
    <xdr:clientData/>
  </xdr:twoCellAnchor>
  <xdr:twoCellAnchor>
    <xdr:from>
      <xdr:col>163</xdr:col>
      <xdr:colOff>25212</xdr:colOff>
      <xdr:row>154</xdr:row>
      <xdr:rowOff>44823</xdr:rowOff>
    </xdr:from>
    <xdr:to>
      <xdr:col>164</xdr:col>
      <xdr:colOff>56729</xdr:colOff>
      <xdr:row>163</xdr:row>
      <xdr:rowOff>44823</xdr:rowOff>
    </xdr:to>
    <xdr:sp macro="" textlink="">
      <xdr:nvSpPr>
        <xdr:cNvPr id="113" name="Line 78">
          <a:extLst>
            <a:ext uri="{FF2B5EF4-FFF2-40B4-BE49-F238E27FC236}">
              <a16:creationId xmlns:a16="http://schemas.microsoft.com/office/drawing/2014/main" id="{00000000-0008-0000-0100-000071000000}"/>
            </a:ext>
          </a:extLst>
        </xdr:cNvPr>
        <xdr:cNvSpPr>
          <a:spLocks noChangeShapeType="1"/>
        </xdr:cNvSpPr>
      </xdr:nvSpPr>
      <xdr:spPr bwMode="auto">
        <a:xfrm flipH="1">
          <a:off x="12217212" y="10824882"/>
          <a:ext cx="98752" cy="605117"/>
        </a:xfrm>
        <a:prstGeom prst="line">
          <a:avLst/>
        </a:prstGeom>
        <a:noFill/>
        <a:ln w="9525">
          <a:solidFill>
            <a:srgbClr val="0070C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114301</xdr:colOff>
      <xdr:row>256</xdr:row>
      <xdr:rowOff>57151</xdr:rowOff>
    </xdr:from>
    <xdr:to>
      <xdr:col>3</xdr:col>
      <xdr:colOff>38100</xdr:colOff>
      <xdr:row>257</xdr:row>
      <xdr:rowOff>0</xdr:rowOff>
    </xdr:to>
    <xdr:sp macro="" textlink="">
      <xdr:nvSpPr>
        <xdr:cNvPr id="114" name="Line 82">
          <a:extLst>
            <a:ext uri="{FF2B5EF4-FFF2-40B4-BE49-F238E27FC236}">
              <a16:creationId xmlns:a16="http://schemas.microsoft.com/office/drawing/2014/main" id="{00000000-0008-0000-0100-000072000000}"/>
            </a:ext>
          </a:extLst>
        </xdr:cNvPr>
        <xdr:cNvSpPr>
          <a:spLocks noChangeShapeType="1"/>
        </xdr:cNvSpPr>
      </xdr:nvSpPr>
      <xdr:spPr bwMode="auto">
        <a:xfrm flipV="1">
          <a:off x="114301" y="17564101"/>
          <a:ext cx="1362074" cy="9524"/>
        </a:xfrm>
        <a:prstGeom prst="line">
          <a:avLst/>
        </a:prstGeom>
        <a:noFill/>
        <a:ln w="9525">
          <a:solidFill>
            <a:srgbClr val="0070C0"/>
          </a:solidFill>
          <a:round/>
          <a:headEnd w="sm" len="sm"/>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63501</xdr:colOff>
      <xdr:row>2</xdr:row>
      <xdr:rowOff>0</xdr:rowOff>
    </xdr:from>
    <xdr:to>
      <xdr:col>7</xdr:col>
      <xdr:colOff>68791</xdr:colOff>
      <xdr:row>15</xdr:row>
      <xdr:rowOff>26458</xdr:rowOff>
    </xdr:to>
    <xdr:cxnSp macro="">
      <xdr:nvCxnSpPr>
        <xdr:cNvPr id="115" name="直線コネクタ 114">
          <a:extLst>
            <a:ext uri="{FF2B5EF4-FFF2-40B4-BE49-F238E27FC236}">
              <a16:creationId xmlns:a16="http://schemas.microsoft.com/office/drawing/2014/main" id="{00000000-0008-0000-0100-000073000000}"/>
            </a:ext>
          </a:extLst>
        </xdr:cNvPr>
        <xdr:cNvCxnSpPr/>
      </xdr:nvCxnSpPr>
      <xdr:spPr>
        <a:xfrm flipH="1">
          <a:off x="1768476" y="342900"/>
          <a:ext cx="5290" cy="1112308"/>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678655</xdr:colOff>
      <xdr:row>3</xdr:row>
      <xdr:rowOff>71438</xdr:rowOff>
    </xdr:from>
    <xdr:to>
      <xdr:col>8</xdr:col>
      <xdr:colOff>11905</xdr:colOff>
      <xdr:row>3</xdr:row>
      <xdr:rowOff>71438</xdr:rowOff>
    </xdr:to>
    <xdr:sp macro="" textlink="">
      <xdr:nvSpPr>
        <xdr:cNvPr id="116" name="Line 18">
          <a:extLst>
            <a:ext uri="{FF2B5EF4-FFF2-40B4-BE49-F238E27FC236}">
              <a16:creationId xmlns:a16="http://schemas.microsoft.com/office/drawing/2014/main" id="{00000000-0008-0000-0100-000074000000}"/>
            </a:ext>
          </a:extLst>
        </xdr:cNvPr>
        <xdr:cNvSpPr>
          <a:spLocks noChangeShapeType="1"/>
        </xdr:cNvSpPr>
      </xdr:nvSpPr>
      <xdr:spPr bwMode="auto">
        <a:xfrm flipH="1">
          <a:off x="1364455" y="585788"/>
          <a:ext cx="4191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139</xdr:col>
      <xdr:colOff>38100</xdr:colOff>
      <xdr:row>147</xdr:row>
      <xdr:rowOff>43981</xdr:rowOff>
    </xdr:from>
    <xdr:to>
      <xdr:col>187</xdr:col>
      <xdr:colOff>508748</xdr:colOff>
      <xdr:row>160</xdr:row>
      <xdr:rowOff>8824</xdr:rowOff>
    </xdr:to>
    <xdr:sp macro="" textlink="">
      <xdr:nvSpPr>
        <xdr:cNvPr id="117" name="Text Box 180">
          <a:extLst>
            <a:ext uri="{FF2B5EF4-FFF2-40B4-BE49-F238E27FC236}">
              <a16:creationId xmlns:a16="http://schemas.microsoft.com/office/drawing/2014/main" id="{00000000-0008-0000-0100-000075000000}"/>
            </a:ext>
          </a:extLst>
        </xdr:cNvPr>
        <xdr:cNvSpPr txBox="1">
          <a:spLocks noChangeArrowheads="1"/>
        </xdr:cNvSpPr>
      </xdr:nvSpPr>
      <xdr:spPr bwMode="auto">
        <a:xfrm>
          <a:off x="10544175" y="10283356"/>
          <a:ext cx="4699748" cy="831618"/>
        </a:xfrm>
        <a:prstGeom prst="rect">
          <a:avLst/>
        </a:prstGeom>
        <a:solidFill>
          <a:srgbClr val="FFFFFF"/>
        </a:solidFill>
        <a:ln w="9525" algn="ctr">
          <a:solidFill>
            <a:schemeClr val="accent1"/>
          </a:solidFill>
          <a:miter lim="800000"/>
          <a:headEnd/>
          <a:tailEnd/>
        </a:ln>
      </xdr:spPr>
      <xdr:txBody>
        <a:bodyPr vertOverflow="clip" wrap="square" lIns="27432" tIns="18288" rIns="0" bIns="0" anchor="ctr"/>
        <a:lstStyle/>
        <a:p>
          <a:pPr marL="0" marR="0" indent="0" defTabSz="914400" rtl="0" eaLnBrk="1" fontAlgn="auto" latinLnBrk="0" hangingPunct="1">
            <a:lnSpc>
              <a:spcPct val="100000"/>
            </a:lnSpc>
            <a:spcBef>
              <a:spcPts val="0"/>
            </a:spcBef>
            <a:spcAft>
              <a:spcPts val="0"/>
            </a:spcAft>
            <a:buClrTx/>
            <a:buSzTx/>
            <a:buFontTx/>
            <a:buNone/>
            <a:tabLst/>
            <a:defRPr/>
          </a:pPr>
          <a:r>
            <a:rPr lang="ja-JP" altLang="ja-JP" sz="1050" b="0" i="0" baseline="0">
              <a:effectLst/>
              <a:latin typeface="+mn-lt"/>
              <a:ea typeface="+mn-ea"/>
              <a:cs typeface="+mn-cs"/>
            </a:rPr>
            <a:t>・のしに対応しない場合は表は削除</a:t>
          </a:r>
          <a:endParaRPr lang="ja-JP" altLang="ja-JP" sz="1050">
            <a:effectLst/>
          </a:endParaRPr>
        </a:p>
        <a:p>
          <a:pPr rtl="0"/>
          <a:r>
            <a:rPr lang="ja-JP" altLang="ja-JP" sz="1050" b="0" i="0" baseline="0">
              <a:effectLst/>
              <a:latin typeface="+mn-lt"/>
              <a:ea typeface="+mn-ea"/>
              <a:cs typeface="+mn-cs"/>
            </a:rPr>
            <a:t>・「のし」表の項目は、</a:t>
          </a:r>
          <a:r>
            <a:rPr lang="ja-JP" altLang="en-US" sz="1050" b="0" i="0" baseline="0">
              <a:effectLst/>
              <a:latin typeface="+mn-lt"/>
              <a:ea typeface="+mn-ea"/>
              <a:cs typeface="+mn-cs"/>
            </a:rPr>
            <a:t>商品提供者</a:t>
          </a:r>
          <a:r>
            <a:rPr lang="ja-JP" altLang="ja-JP" sz="1050" b="0" i="0" baseline="0">
              <a:effectLst/>
              <a:latin typeface="+mn-lt"/>
              <a:ea typeface="+mn-ea"/>
              <a:cs typeface="+mn-cs"/>
            </a:rPr>
            <a:t>様のご希望により省略可。</a:t>
          </a:r>
          <a:r>
            <a:rPr lang="ja-JP" altLang="en-US" sz="1050" b="0" i="0" baseline="0">
              <a:effectLst/>
              <a:latin typeface="+mn-lt"/>
              <a:ea typeface="+mn-ea"/>
              <a:cs typeface="+mn-cs"/>
            </a:rPr>
            <a:t>（</a:t>
          </a:r>
          <a:r>
            <a:rPr lang="en-US" altLang="ja-JP" sz="1050" b="0" i="0" baseline="0">
              <a:effectLst/>
              <a:latin typeface="+mn-lt"/>
              <a:ea typeface="+mn-ea"/>
              <a:cs typeface="+mn-cs"/>
            </a:rPr>
            <a:t>99</a:t>
          </a:r>
          <a:r>
            <a:rPr lang="ja-JP" altLang="en-US" sz="1050" b="0" i="0" baseline="0">
              <a:effectLst/>
              <a:latin typeface="+mn-lt"/>
              <a:ea typeface="+mn-ea"/>
              <a:cs typeface="+mn-cs"/>
            </a:rPr>
            <a:t>その他含む）</a:t>
          </a:r>
          <a:endParaRPr lang="en-US" altLang="ja-JP" sz="1050" b="0" i="0" baseline="0">
            <a:effectLst/>
            <a:latin typeface="+mn-lt"/>
            <a:ea typeface="+mn-ea"/>
            <a:cs typeface="+mn-cs"/>
          </a:endParaRPr>
        </a:p>
        <a:p>
          <a:pPr rtl="0"/>
          <a:r>
            <a:rPr lang="ja-JP" altLang="en-US" sz="1050" b="0" i="0" baseline="0">
              <a:effectLst/>
              <a:latin typeface="+mn-lt"/>
              <a:ea typeface="+mn-ea"/>
              <a:cs typeface="+mn-cs"/>
            </a:rPr>
            <a:t>・「</a:t>
          </a:r>
          <a:r>
            <a:rPr lang="en-US" altLang="ja-JP" sz="1050" b="0" i="0" baseline="0">
              <a:effectLst/>
              <a:latin typeface="+mn-lt"/>
              <a:ea typeface="+mn-ea"/>
              <a:cs typeface="+mn-cs"/>
            </a:rPr>
            <a:t>99</a:t>
          </a:r>
          <a:r>
            <a:rPr lang="ja-JP" altLang="en-US" sz="1050" b="0" i="0" baseline="0">
              <a:effectLst/>
              <a:latin typeface="+mn-lt"/>
              <a:ea typeface="+mn-ea"/>
              <a:cs typeface="+mn-cs"/>
            </a:rPr>
            <a:t>その他」を省略する場合は、表下部の</a:t>
          </a:r>
          <a:r>
            <a:rPr lang="en-US" altLang="ja-JP" sz="1050" b="0" i="0" baseline="0">
              <a:effectLst/>
              <a:latin typeface="+mn-lt"/>
              <a:ea typeface="+mn-ea"/>
              <a:cs typeface="+mn-cs"/>
            </a:rPr>
            <a:t>※</a:t>
          </a:r>
          <a:r>
            <a:rPr lang="ja-JP" altLang="en-US" sz="1050" b="0" i="0" baseline="0">
              <a:effectLst/>
              <a:latin typeface="+mn-lt"/>
              <a:ea typeface="+mn-ea"/>
              <a:cs typeface="+mn-cs"/>
            </a:rPr>
            <a:t>印以下の文章は削除</a:t>
          </a:r>
          <a:endParaRPr lang="en-US" altLang="ja-JP" sz="1050" b="0" i="0" baseline="0">
            <a:effectLst/>
            <a:latin typeface="+mn-lt"/>
            <a:ea typeface="+mn-ea"/>
            <a:cs typeface="+mn-cs"/>
          </a:endParaRPr>
        </a:p>
        <a:p>
          <a:pPr rtl="0"/>
          <a:r>
            <a:rPr lang="en-US" altLang="ja-JP" sz="1000" b="0" i="0" baseline="0">
              <a:solidFill>
                <a:srgbClr val="FF0000"/>
              </a:solidFill>
              <a:effectLst/>
              <a:latin typeface="+mn-lt"/>
              <a:ea typeface="+mn-ea"/>
              <a:cs typeface="+mn-cs"/>
            </a:rPr>
            <a:t>※</a:t>
          </a:r>
          <a:r>
            <a:rPr lang="ja-JP" altLang="en-US" sz="1000" b="0" i="0" baseline="0">
              <a:solidFill>
                <a:srgbClr val="FF0000"/>
              </a:solidFill>
              <a:effectLst/>
              <a:latin typeface="+mn-lt"/>
              <a:ea typeface="+mn-ea"/>
              <a:cs typeface="+mn-cs"/>
            </a:rPr>
            <a:t>「</a:t>
          </a:r>
          <a:r>
            <a:rPr lang="en-US" altLang="ja-JP" sz="1000" b="0" i="0" baseline="0">
              <a:solidFill>
                <a:srgbClr val="FF0000"/>
              </a:solidFill>
              <a:effectLst/>
              <a:latin typeface="+mn-lt"/>
              <a:ea typeface="+mn-ea"/>
              <a:cs typeface="+mn-cs"/>
            </a:rPr>
            <a:t>99</a:t>
          </a:r>
          <a:r>
            <a:rPr lang="ja-JP" altLang="en-US" sz="1000" b="0" i="0" baseline="0">
              <a:solidFill>
                <a:srgbClr val="FF0000"/>
              </a:solidFill>
              <a:effectLst/>
              <a:latin typeface="+mn-lt"/>
              <a:ea typeface="+mn-ea"/>
              <a:cs typeface="+mn-cs"/>
            </a:rPr>
            <a:t>」を入れると様々なのしにご対応いただく可能性があるためご注意ください。</a:t>
          </a:r>
          <a:endParaRPr lang="ja-JP" altLang="ja-JP" sz="600">
            <a:solidFill>
              <a:srgbClr val="FF0000"/>
            </a:solidFill>
            <a:effectLst/>
          </a:endParaRPr>
        </a:p>
      </xdr:txBody>
    </xdr:sp>
    <xdr:clientData/>
  </xdr:twoCellAnchor>
  <xdr:twoCellAnchor>
    <xdr:from>
      <xdr:col>2</xdr:col>
      <xdr:colOff>0</xdr:colOff>
      <xdr:row>25</xdr:row>
      <xdr:rowOff>47624</xdr:rowOff>
    </xdr:from>
    <xdr:to>
      <xdr:col>4</xdr:col>
      <xdr:colOff>13607</xdr:colOff>
      <xdr:row>25</xdr:row>
      <xdr:rowOff>47624</xdr:rowOff>
    </xdr:to>
    <xdr:sp macro="" textlink="">
      <xdr:nvSpPr>
        <xdr:cNvPr id="118" name="Line 11">
          <a:extLst>
            <a:ext uri="{FF2B5EF4-FFF2-40B4-BE49-F238E27FC236}">
              <a16:creationId xmlns:a16="http://schemas.microsoft.com/office/drawing/2014/main" id="{00000000-0008-0000-0100-000076000000}"/>
            </a:ext>
          </a:extLst>
        </xdr:cNvPr>
        <xdr:cNvSpPr>
          <a:spLocks noChangeShapeType="1"/>
        </xdr:cNvSpPr>
      </xdr:nvSpPr>
      <xdr:spPr bwMode="auto">
        <a:xfrm>
          <a:off x="1371600" y="2152649"/>
          <a:ext cx="14695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w="med" len="sm"/>
          <a:tailEnd type="arrow" w="med" len="sm"/>
        </a:ln>
        <a:extLst>
          <a:ext uri="{909E8E84-426E-40DD-AFC4-6F175D3DCCD1}">
            <a14:hiddenFill xmlns:a14="http://schemas.microsoft.com/office/drawing/2010/main">
              <a:noFill/>
            </a14:hiddenFill>
          </a:ext>
        </a:extLst>
      </xdr:spPr>
    </xdr:sp>
    <xdr:clientData/>
  </xdr:twoCellAnchor>
  <xdr:twoCellAnchor>
    <xdr:from>
      <xdr:col>1</xdr:col>
      <xdr:colOff>433916</xdr:colOff>
      <xdr:row>14</xdr:row>
      <xdr:rowOff>68790</xdr:rowOff>
    </xdr:from>
    <xdr:to>
      <xdr:col>31</xdr:col>
      <xdr:colOff>68791</xdr:colOff>
      <xdr:row>14</xdr:row>
      <xdr:rowOff>68790</xdr:rowOff>
    </xdr:to>
    <xdr:cxnSp macro="">
      <xdr:nvCxnSpPr>
        <xdr:cNvPr id="119" name="直線コネクタ 118">
          <a:extLst>
            <a:ext uri="{FF2B5EF4-FFF2-40B4-BE49-F238E27FC236}">
              <a16:creationId xmlns:a16="http://schemas.microsoft.com/office/drawing/2014/main" id="{00000000-0008-0000-0100-000077000000}"/>
            </a:ext>
          </a:extLst>
        </xdr:cNvPr>
        <xdr:cNvCxnSpPr/>
      </xdr:nvCxnSpPr>
      <xdr:spPr>
        <a:xfrm>
          <a:off x="1119716" y="1430865"/>
          <a:ext cx="2254250"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55</xdr:col>
      <xdr:colOff>64821</xdr:colOff>
      <xdr:row>4</xdr:row>
      <xdr:rowOff>50270</xdr:rowOff>
    </xdr:from>
    <xdr:to>
      <xdr:col>102</xdr:col>
      <xdr:colOff>42333</xdr:colOff>
      <xdr:row>14</xdr:row>
      <xdr:rowOff>37041</xdr:rowOff>
    </xdr:to>
    <xdr:sp macro="" textlink="">
      <xdr:nvSpPr>
        <xdr:cNvPr id="120" name="AutoShape 33">
          <a:extLst>
            <a:ext uri="{FF2B5EF4-FFF2-40B4-BE49-F238E27FC236}">
              <a16:creationId xmlns:a16="http://schemas.microsoft.com/office/drawing/2014/main" id="{00000000-0008-0000-0100-000078000000}"/>
            </a:ext>
          </a:extLst>
        </xdr:cNvPr>
        <xdr:cNvSpPr>
          <a:spLocks noChangeArrowheads="1"/>
        </xdr:cNvSpPr>
      </xdr:nvSpPr>
      <xdr:spPr bwMode="auto">
        <a:xfrm>
          <a:off x="4970196" y="745595"/>
          <a:ext cx="3111237" cy="653521"/>
        </a:xfrm>
        <a:prstGeom prst="wedgeRectCallout">
          <a:avLst>
            <a:gd name="adj1" fmla="val -26989"/>
            <a:gd name="adj2" fmla="val 45109"/>
          </a:avLst>
        </a:prstGeom>
        <a:solidFill>
          <a:srgbClr val="FFFFFF"/>
        </a:solidFill>
        <a:ln w="9525" algn="ctr">
          <a:solidFill>
            <a:srgbClr val="000000"/>
          </a:solidFill>
          <a:miter lim="800000"/>
          <a:headEnd/>
          <a:tailEnd/>
        </a:ln>
      </xdr:spPr>
      <xdr:txBody>
        <a:bodyPr vertOverflow="clip" wrap="square" lIns="27432" tIns="18288" rIns="0" bIns="0" anchor="ctr"/>
        <a:lstStyle/>
        <a:p>
          <a:pPr algn="l" rtl="0">
            <a:defRPr sz="1000"/>
          </a:pPr>
          <a:r>
            <a:rPr lang="ja-JP" altLang="en-US" sz="1100" b="0" i="0" u="none" strike="noStrike" baseline="0">
              <a:solidFill>
                <a:srgbClr val="000000"/>
              </a:solidFill>
              <a:latin typeface="ＭＳ Ｐゴシック"/>
              <a:ea typeface="ＭＳ Ｐゴシック"/>
            </a:rPr>
            <a:t>・カラー指定</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特色：</a:t>
          </a:r>
          <a:r>
            <a:rPr lang="en-US" altLang="ja-JP" sz="1100" b="0" i="0" u="none" strike="noStrike" baseline="0">
              <a:solidFill>
                <a:srgbClr val="000000"/>
              </a:solidFill>
              <a:latin typeface="ＭＳ Ｐゴシック"/>
              <a:ea typeface="ＭＳ Ｐゴシック"/>
            </a:rPr>
            <a:t>DIC2493</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版）</a:t>
          </a:r>
          <a:r>
            <a:rPr lang="en-US" altLang="ja-JP" sz="1100" b="0" i="0" u="none" strike="noStrike" baseline="0">
              <a:solidFill>
                <a:srgbClr val="000000"/>
              </a:solidFill>
              <a:latin typeface="ＭＳ Ｐゴシック"/>
              <a:ea typeface="ＭＳ Ｐゴシック"/>
            </a:rPr>
            <a:t>Pantone200C</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CMYK:M100% Y70% K20%</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RGB:CC0000</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50</xdr:col>
      <xdr:colOff>10584</xdr:colOff>
      <xdr:row>8</xdr:row>
      <xdr:rowOff>26459</xdr:rowOff>
    </xdr:from>
    <xdr:to>
      <xdr:col>55</xdr:col>
      <xdr:colOff>64821</xdr:colOff>
      <xdr:row>9</xdr:row>
      <xdr:rowOff>43656</xdr:rowOff>
    </xdr:to>
    <xdr:cxnSp macro="">
      <xdr:nvCxnSpPr>
        <xdr:cNvPr id="121" name="直線矢印コネクタ 120">
          <a:extLst>
            <a:ext uri="{FF2B5EF4-FFF2-40B4-BE49-F238E27FC236}">
              <a16:creationId xmlns:a16="http://schemas.microsoft.com/office/drawing/2014/main" id="{00000000-0008-0000-0100-000079000000}"/>
            </a:ext>
          </a:extLst>
        </xdr:cNvPr>
        <xdr:cNvCxnSpPr>
          <a:stCxn id="120" idx="1"/>
        </xdr:cNvCxnSpPr>
      </xdr:nvCxnSpPr>
      <xdr:spPr>
        <a:xfrm flipH="1" flipV="1">
          <a:off x="4582584" y="988484"/>
          <a:ext cx="387612" cy="83872"/>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9523</xdr:colOff>
      <xdr:row>135</xdr:row>
      <xdr:rowOff>57150</xdr:rowOff>
    </xdr:from>
    <xdr:to>
      <xdr:col>56</xdr:col>
      <xdr:colOff>38099</xdr:colOff>
      <xdr:row>135</xdr:row>
      <xdr:rowOff>66674</xdr:rowOff>
    </xdr:to>
    <xdr:sp macro="" textlink="">
      <xdr:nvSpPr>
        <xdr:cNvPr id="122" name="Line 80">
          <a:extLst>
            <a:ext uri="{FF2B5EF4-FFF2-40B4-BE49-F238E27FC236}">
              <a16:creationId xmlns:a16="http://schemas.microsoft.com/office/drawing/2014/main" id="{00000000-0008-0000-0100-00007A000000}"/>
            </a:ext>
          </a:extLst>
        </xdr:cNvPr>
        <xdr:cNvSpPr>
          <a:spLocks noChangeShapeType="1"/>
        </xdr:cNvSpPr>
      </xdr:nvSpPr>
      <xdr:spPr bwMode="auto">
        <a:xfrm flipH="1">
          <a:off x="1447798" y="9496425"/>
          <a:ext cx="3562351" cy="9524"/>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19051</xdr:colOff>
      <xdr:row>135</xdr:row>
      <xdr:rowOff>57150</xdr:rowOff>
    </xdr:from>
    <xdr:to>
      <xdr:col>3</xdr:col>
      <xdr:colOff>38103</xdr:colOff>
      <xdr:row>166</xdr:row>
      <xdr:rowOff>47628</xdr:rowOff>
    </xdr:to>
    <xdr:sp macro="" textlink="">
      <xdr:nvSpPr>
        <xdr:cNvPr id="123" name="Line 80">
          <a:extLst>
            <a:ext uri="{FF2B5EF4-FFF2-40B4-BE49-F238E27FC236}">
              <a16:creationId xmlns:a16="http://schemas.microsoft.com/office/drawing/2014/main" id="{00000000-0008-0000-0100-00007B000000}"/>
            </a:ext>
          </a:extLst>
        </xdr:cNvPr>
        <xdr:cNvSpPr>
          <a:spLocks noChangeShapeType="1"/>
        </xdr:cNvSpPr>
      </xdr:nvSpPr>
      <xdr:spPr bwMode="auto">
        <a:xfrm rot="16200000" flipH="1">
          <a:off x="438150" y="10515601"/>
          <a:ext cx="2057403" cy="19052"/>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a:ln>
        <a:extLst>
          <a:ext uri="{909E8E84-426E-40DD-AFC4-6F175D3DCCD1}">
            <a14:hiddenFill xmlns:a14="http://schemas.microsoft.com/office/drawing/2010/main">
              <a:noFill/>
            </a14:hiddenFill>
          </a:ext>
        </a:extLst>
      </xdr:spPr>
    </xdr:sp>
    <xdr:clientData/>
  </xdr:twoCellAnchor>
  <xdr:twoCellAnchor>
    <xdr:from>
      <xdr:col>49</xdr:col>
      <xdr:colOff>39066</xdr:colOff>
      <xdr:row>117</xdr:row>
      <xdr:rowOff>16673</xdr:rowOff>
    </xdr:from>
    <xdr:to>
      <xdr:col>115</xdr:col>
      <xdr:colOff>56470</xdr:colOff>
      <xdr:row>136</xdr:row>
      <xdr:rowOff>54774</xdr:rowOff>
    </xdr:to>
    <xdr:sp macro="" textlink="">
      <xdr:nvSpPr>
        <xdr:cNvPr id="124" name="Text Box 180">
          <a:extLst>
            <a:ext uri="{FF2B5EF4-FFF2-40B4-BE49-F238E27FC236}">
              <a16:creationId xmlns:a16="http://schemas.microsoft.com/office/drawing/2014/main" id="{00000000-0008-0000-0100-00007C000000}"/>
            </a:ext>
          </a:extLst>
        </xdr:cNvPr>
        <xdr:cNvSpPr txBox="1">
          <a:spLocks noChangeArrowheads="1"/>
        </xdr:cNvSpPr>
      </xdr:nvSpPr>
      <xdr:spPr bwMode="auto">
        <a:xfrm>
          <a:off x="4544391" y="8255798"/>
          <a:ext cx="4417954" cy="1304926"/>
        </a:xfrm>
        <a:prstGeom prst="rect">
          <a:avLst/>
        </a:prstGeom>
        <a:solidFill>
          <a:srgbClr val="FFFFFF"/>
        </a:solidFill>
        <a:ln w="9525" algn="ctr">
          <a:solidFill>
            <a:srgbClr val="0070C0"/>
          </a:solidFill>
          <a:miter lim="800000"/>
          <a:headEnd/>
          <a:tailEnd/>
        </a:ln>
        <a:effectLst/>
      </xdr:spPr>
      <xdr:txBody>
        <a:bodyPr vertOverflow="clip" wrap="square" lIns="27432" tIns="18288" rIns="0" bIns="0" anchor="ctr" upright="1"/>
        <a:lstStyle/>
        <a:p>
          <a:pPr algn="l" rtl="0">
            <a:defRPr sz="1000"/>
          </a:pPr>
          <a:r>
            <a:rPr lang="ja-JP" altLang="en-US" sz="800" b="0" i="0" u="none" strike="noStrike" baseline="0">
              <a:solidFill>
                <a:srgbClr val="0000FF"/>
              </a:solidFill>
              <a:latin typeface="ＭＳ Ｐゴシック"/>
              <a:ea typeface="ＭＳ Ｐゴシック"/>
            </a:rPr>
            <a:t>①商品に常温のものと冷蔵のものが混在する場合の記載方法。</a:t>
          </a:r>
          <a:endParaRPr lang="en-US" altLang="ja-JP" sz="800" b="0" i="0" u="none" strike="noStrike" baseline="0">
            <a:solidFill>
              <a:srgbClr val="0000FF"/>
            </a:solidFill>
            <a:latin typeface="ＭＳ Ｐゴシック"/>
            <a:ea typeface="ＭＳ Ｐゴシック"/>
          </a:endParaRPr>
        </a:p>
        <a:p>
          <a:pPr algn="l" rtl="0">
            <a:defRPr sz="1000"/>
          </a:pPr>
          <a:r>
            <a:rPr lang="ja-JP" altLang="en-US" sz="800" b="0" i="0" u="none" strike="noStrike" baseline="0">
              <a:solidFill>
                <a:sysClr val="windowText" lastClr="000000"/>
              </a:solidFill>
              <a:latin typeface="ＭＳ Ｐゴシック"/>
              <a:ea typeface="ＭＳ Ｐゴシック"/>
            </a:rPr>
            <a:t>常温のみの場合「ゆうパックでお届けします。」</a:t>
          </a:r>
          <a:endParaRPr lang="en-US" altLang="ja-JP" sz="800" b="0" i="0" u="none" strike="noStrike" baseline="0">
            <a:solidFill>
              <a:sysClr val="windowText" lastClr="000000"/>
            </a:solidFill>
            <a:latin typeface="ＭＳ Ｐゴシック"/>
            <a:ea typeface="ＭＳ Ｐゴシック"/>
          </a:endParaRPr>
        </a:p>
        <a:p>
          <a:pPr algn="l" rtl="0">
            <a:defRPr sz="1000"/>
          </a:pPr>
          <a:r>
            <a:rPr lang="ja-JP" altLang="en-US" sz="800" b="0" i="0" u="none" strike="noStrike" baseline="0">
              <a:solidFill>
                <a:sysClr val="windowText" lastClr="000000"/>
              </a:solidFill>
              <a:latin typeface="ＭＳ Ｐゴシック"/>
              <a:ea typeface="ＭＳ Ｐゴシック"/>
            </a:rPr>
            <a:t>冷蔵のみの場合「チルドゆうパックでお届けします。」</a:t>
          </a:r>
          <a:r>
            <a:rPr lang="ja-JP" altLang="en-US" sz="800" b="0" i="0" u="none" strike="noStrike" baseline="0">
              <a:solidFill>
                <a:srgbClr val="0000FF"/>
              </a:solidFill>
              <a:latin typeface="ＭＳ Ｐゴシック"/>
              <a:ea typeface="ＭＳ Ｐゴシック"/>
            </a:rPr>
            <a:t>と記載してください。</a:t>
          </a:r>
          <a:endParaRPr lang="en-US" altLang="ja-JP" sz="800" b="0" i="0" u="none" strike="noStrike" baseline="0">
            <a:solidFill>
              <a:srgbClr val="0000FF"/>
            </a:solidFill>
            <a:latin typeface="ＭＳ Ｐゴシック"/>
            <a:ea typeface="ＭＳ Ｐゴシック"/>
          </a:endParaRPr>
        </a:p>
        <a:p>
          <a:pPr algn="l" rtl="0">
            <a:defRPr sz="1000"/>
          </a:pPr>
          <a:r>
            <a:rPr lang="en-US" altLang="ja-JP" sz="800" b="0" i="0" u="none" strike="noStrike" baseline="0">
              <a:solidFill>
                <a:srgbClr val="0000FF"/>
              </a:solidFill>
              <a:latin typeface="ＭＳ Ｐゴシック"/>
              <a:ea typeface="ＭＳ Ｐゴシック"/>
            </a:rPr>
            <a:t>※</a:t>
          </a:r>
          <a:r>
            <a:rPr lang="ja-JP" altLang="en-US" sz="800" b="0" i="0" u="none" strike="noStrike" baseline="0">
              <a:solidFill>
                <a:srgbClr val="0000FF"/>
              </a:solidFill>
              <a:latin typeface="ＭＳ Ｐゴシック"/>
              <a:ea typeface="ＭＳ Ｐゴシック"/>
            </a:rPr>
            <a:t>チルドゆうパックで保冷剤を同梱する場合は</a:t>
          </a:r>
          <a:r>
            <a:rPr lang="ja-JP" altLang="en-US" sz="800" b="0" i="0" u="none" strike="noStrike" baseline="0">
              <a:solidFill>
                <a:sysClr val="windowText" lastClr="000000"/>
              </a:solidFill>
              <a:latin typeface="ＭＳ Ｐゴシック"/>
              <a:ea typeface="ＭＳ Ｐゴシック"/>
            </a:rPr>
            <a:t>「チルドゆうパック（保冷剤同梱）」</a:t>
          </a:r>
          <a:r>
            <a:rPr lang="ja-JP" altLang="en-US" sz="800" b="0" i="0" u="none" strike="noStrike" baseline="0">
              <a:solidFill>
                <a:srgbClr val="0000FF"/>
              </a:solidFill>
              <a:latin typeface="ＭＳ Ｐゴシック"/>
              <a:ea typeface="ＭＳ Ｐゴシック"/>
            </a:rPr>
            <a:t>と記載してください。</a:t>
          </a:r>
          <a:endParaRPr lang="en-US" altLang="ja-JP" sz="800" b="0" i="0" u="none" strike="noStrike" baseline="0">
            <a:solidFill>
              <a:srgbClr val="0000FF"/>
            </a:solidFill>
            <a:latin typeface="ＭＳ Ｐゴシック"/>
            <a:ea typeface="ＭＳ Ｐゴシック"/>
          </a:endParaRPr>
        </a:p>
        <a:p>
          <a:pPr algn="l" rtl="0">
            <a:defRPr sz="1000"/>
          </a:pPr>
          <a:endParaRPr lang="en-US" altLang="ja-JP" sz="800" b="0" i="0" u="none" strike="noStrike" baseline="0">
            <a:solidFill>
              <a:srgbClr val="0000FF"/>
            </a:solidFill>
            <a:latin typeface="ＭＳ Ｐゴシック"/>
            <a:ea typeface="ＭＳ Ｐゴシック"/>
          </a:endParaRPr>
        </a:p>
        <a:p>
          <a:pPr algn="l" rtl="0">
            <a:defRPr sz="1000"/>
          </a:pPr>
          <a:r>
            <a:rPr lang="ja-JP" altLang="en-US" sz="800" b="0" i="0" u="none" strike="noStrike" baseline="0">
              <a:solidFill>
                <a:srgbClr val="0000FF"/>
              </a:solidFill>
              <a:latin typeface="ＭＳ Ｐゴシック"/>
              <a:ea typeface="ＭＳ Ｐゴシック"/>
            </a:rPr>
            <a:t>②ゆうパケットで商品を発送する場合。</a:t>
          </a:r>
          <a:endParaRPr lang="en-US" altLang="ja-JP" sz="800" b="0" i="0" u="none" strike="noStrike" baseline="0">
            <a:solidFill>
              <a:srgbClr val="0000FF"/>
            </a:solidFill>
            <a:latin typeface="ＭＳ Ｐゴシック"/>
            <a:ea typeface="ＭＳ Ｐゴシック"/>
          </a:endParaRPr>
        </a:p>
        <a:p>
          <a:pPr algn="l" rtl="0">
            <a:defRPr sz="1000"/>
          </a:pPr>
          <a:r>
            <a:rPr lang="ja-JP" altLang="en-US" sz="800" b="0" i="0" u="none" strike="noStrike" baseline="0">
              <a:solidFill>
                <a:sysClr val="windowText" lastClr="000000"/>
              </a:solidFill>
              <a:latin typeface="ＭＳ Ｐゴシック"/>
              <a:ea typeface="ＭＳ Ｐゴシック"/>
            </a:rPr>
            <a:t>「ゆうパケットでお届けします。」</a:t>
          </a:r>
          <a:r>
            <a:rPr lang="ja-JP" altLang="en-US" sz="800" b="0" i="0" u="none" strike="noStrike" baseline="0">
              <a:solidFill>
                <a:srgbClr val="0000FF"/>
              </a:solidFill>
              <a:latin typeface="ＭＳ Ｐゴシック"/>
              <a:ea typeface="ＭＳ Ｐゴシック"/>
            </a:rPr>
            <a:t>と記載してください。</a:t>
          </a:r>
          <a:endParaRPr lang="en-US" altLang="ja-JP" sz="800" b="0" i="0" u="none" strike="noStrike" baseline="0">
            <a:solidFill>
              <a:srgbClr val="0000FF"/>
            </a:solidFill>
            <a:latin typeface="ＭＳ Ｐゴシック"/>
            <a:ea typeface="ＭＳ Ｐゴシック"/>
          </a:endParaRPr>
        </a:p>
        <a:p>
          <a:pPr algn="l" rtl="0">
            <a:defRPr sz="1000"/>
          </a:pPr>
          <a:endParaRPr lang="en-US" altLang="ja-JP" sz="800" b="0" i="0" u="none" strike="noStrike" baseline="0">
            <a:solidFill>
              <a:srgbClr val="0000FF"/>
            </a:solidFill>
            <a:latin typeface="ＭＳ Ｐゴシック"/>
            <a:ea typeface="ＭＳ Ｐゴシック"/>
          </a:endParaRPr>
        </a:p>
      </xdr:txBody>
    </xdr:sp>
    <xdr:clientData/>
  </xdr:twoCellAnchor>
  <xdr:twoCellAnchor>
    <xdr:from>
      <xdr:col>3</xdr:col>
      <xdr:colOff>28575</xdr:colOff>
      <xdr:row>166</xdr:row>
      <xdr:rowOff>38101</xdr:rowOff>
    </xdr:from>
    <xdr:to>
      <xdr:col>5</xdr:col>
      <xdr:colOff>19049</xdr:colOff>
      <xdr:row>170</xdr:row>
      <xdr:rowOff>19049</xdr:rowOff>
    </xdr:to>
    <xdr:sp macro="" textlink="">
      <xdr:nvSpPr>
        <xdr:cNvPr id="125" name="Line 78">
          <a:extLst>
            <a:ext uri="{FF2B5EF4-FFF2-40B4-BE49-F238E27FC236}">
              <a16:creationId xmlns:a16="http://schemas.microsoft.com/office/drawing/2014/main" id="{00000000-0008-0000-0100-00007D000000}"/>
            </a:ext>
          </a:extLst>
        </xdr:cNvPr>
        <xdr:cNvSpPr>
          <a:spLocks noChangeShapeType="1"/>
        </xdr:cNvSpPr>
      </xdr:nvSpPr>
      <xdr:spPr bwMode="auto">
        <a:xfrm>
          <a:off x="1466850" y="11544301"/>
          <a:ext cx="123824" cy="247648"/>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118</xdr:col>
      <xdr:colOff>19050</xdr:colOff>
      <xdr:row>122</xdr:row>
      <xdr:rowOff>0</xdr:rowOff>
    </xdr:from>
    <xdr:to>
      <xdr:col>118</xdr:col>
      <xdr:colOff>47625</xdr:colOff>
      <xdr:row>156</xdr:row>
      <xdr:rowOff>28575</xdr:rowOff>
    </xdr:to>
    <xdr:cxnSp macro="">
      <xdr:nvCxnSpPr>
        <xdr:cNvPr id="126" name="直線コネクタ 125">
          <a:extLst>
            <a:ext uri="{FF2B5EF4-FFF2-40B4-BE49-F238E27FC236}">
              <a16:creationId xmlns:a16="http://schemas.microsoft.com/office/drawing/2014/main" id="{00000000-0008-0000-0100-00007E000000}"/>
            </a:ext>
          </a:extLst>
        </xdr:cNvPr>
        <xdr:cNvCxnSpPr/>
      </xdr:nvCxnSpPr>
      <xdr:spPr>
        <a:xfrm>
          <a:off x="9124950" y="8572500"/>
          <a:ext cx="28575" cy="2295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122</xdr:col>
      <xdr:colOff>9525</xdr:colOff>
      <xdr:row>120</xdr:row>
      <xdr:rowOff>57151</xdr:rowOff>
    </xdr:from>
    <xdr:to>
      <xdr:col>182</xdr:col>
      <xdr:colOff>51377</xdr:colOff>
      <xdr:row>128</xdr:row>
      <xdr:rowOff>19051</xdr:rowOff>
    </xdr:to>
    <xdr:sp macro="" textlink="">
      <xdr:nvSpPr>
        <xdr:cNvPr id="127" name="Text Box 180">
          <a:extLst>
            <a:ext uri="{FF2B5EF4-FFF2-40B4-BE49-F238E27FC236}">
              <a16:creationId xmlns:a16="http://schemas.microsoft.com/office/drawing/2014/main" id="{00000000-0008-0000-0100-00007F000000}"/>
            </a:ext>
          </a:extLst>
        </xdr:cNvPr>
        <xdr:cNvSpPr txBox="1">
          <a:spLocks noChangeArrowheads="1"/>
        </xdr:cNvSpPr>
      </xdr:nvSpPr>
      <xdr:spPr bwMode="auto">
        <a:xfrm>
          <a:off x="9382125" y="8496301"/>
          <a:ext cx="4042352" cy="495300"/>
        </a:xfrm>
        <a:prstGeom prst="rect">
          <a:avLst/>
        </a:prstGeom>
        <a:solidFill>
          <a:srgbClr val="FFFFFF"/>
        </a:solidFill>
        <a:ln w="9525" algn="ctr">
          <a:solidFill>
            <a:schemeClr val="accent1"/>
          </a:solidFill>
          <a:miter lim="800000"/>
          <a:headEnd/>
          <a:tailEnd/>
        </a:ln>
      </xdr:spPr>
      <xdr:txBody>
        <a:bodyPr vertOverflow="clip" wrap="square" lIns="27432" tIns="18288" rIns="0" bIns="0" anchor="ctr"/>
        <a:lstStyle/>
        <a:p>
          <a:pPr algn="l" rtl="0">
            <a:defRPr sz="1000"/>
          </a:pPr>
          <a:r>
            <a:rPr lang="ja-JP" altLang="en-US" sz="800" b="0" i="0" u="none" strike="noStrike" baseline="0">
              <a:solidFill>
                <a:srgbClr val="0000FF"/>
              </a:solidFill>
              <a:latin typeface="ＭＳ Ｐゴシック"/>
              <a:ea typeface="ＭＳ Ｐゴシック"/>
              <a:cs typeface="+mn-cs"/>
            </a:rPr>
            <a:t>ゆうパケットで発送の場合。</a:t>
          </a:r>
          <a:endParaRPr lang="en-US" altLang="ja-JP" sz="800" b="0" i="0" u="none" strike="noStrike" baseline="0">
            <a:solidFill>
              <a:srgbClr val="0000FF"/>
            </a:solidFill>
            <a:latin typeface="ＭＳ Ｐゴシック"/>
            <a:ea typeface="ＭＳ Ｐゴシック"/>
            <a:cs typeface="+mn-cs"/>
          </a:endParaRPr>
        </a:p>
        <a:p>
          <a:pPr algn="l" rtl="0">
            <a:defRPr sz="1000"/>
          </a:pPr>
          <a:r>
            <a:rPr lang="ja-JP" altLang="en-US" sz="800" b="0" i="0" u="none" strike="noStrike" baseline="0">
              <a:solidFill>
                <a:sysClr val="windowText" lastClr="000000"/>
              </a:solidFill>
              <a:latin typeface="ＭＳ Ｐゴシック"/>
              <a:ea typeface="ＭＳ Ｐゴシック"/>
              <a:cs typeface="+mn-cs"/>
            </a:rPr>
            <a:t>ただし、ゆうパケット商品はお届けまでに</a:t>
          </a:r>
          <a:r>
            <a:rPr lang="en-US" altLang="ja-JP" sz="800" b="0" i="0" u="none" strike="noStrike" baseline="0">
              <a:solidFill>
                <a:sysClr val="windowText" lastClr="000000"/>
              </a:solidFill>
              <a:latin typeface="ＭＳ Ｐゴシック"/>
              <a:ea typeface="ＭＳ Ｐゴシック"/>
              <a:cs typeface="+mn-cs"/>
            </a:rPr>
            <a:t>10</a:t>
          </a:r>
          <a:r>
            <a:rPr lang="ja-JP" altLang="en-US" sz="800" b="0" i="0" u="none" strike="noStrike" baseline="0">
              <a:solidFill>
                <a:sysClr val="windowText" lastClr="000000"/>
              </a:solidFill>
              <a:latin typeface="ＭＳ Ｐゴシック"/>
              <a:ea typeface="ＭＳ Ｐゴシック"/>
              <a:cs typeface="+mn-cs"/>
            </a:rPr>
            <a:t>日以上かかる場合があります。</a:t>
          </a:r>
        </a:p>
      </xdr:txBody>
    </xdr:sp>
    <xdr:clientData/>
  </xdr:twoCellAnchor>
  <xdr:twoCellAnchor>
    <xdr:from>
      <xdr:col>0</xdr:col>
      <xdr:colOff>114300</xdr:colOff>
      <xdr:row>130</xdr:row>
      <xdr:rowOff>57149</xdr:rowOff>
    </xdr:from>
    <xdr:to>
      <xdr:col>0</xdr:col>
      <xdr:colOff>133353</xdr:colOff>
      <xdr:row>257</xdr:row>
      <xdr:rowOff>28577</xdr:rowOff>
    </xdr:to>
    <xdr:sp macro="" textlink="">
      <xdr:nvSpPr>
        <xdr:cNvPr id="128" name="Line 80">
          <a:extLst>
            <a:ext uri="{FF2B5EF4-FFF2-40B4-BE49-F238E27FC236}">
              <a16:creationId xmlns:a16="http://schemas.microsoft.com/office/drawing/2014/main" id="{00000000-0008-0000-0100-000080000000}"/>
            </a:ext>
          </a:extLst>
        </xdr:cNvPr>
        <xdr:cNvSpPr>
          <a:spLocks noChangeShapeType="1"/>
        </xdr:cNvSpPr>
      </xdr:nvSpPr>
      <xdr:spPr bwMode="auto">
        <a:xfrm rot="16200000" flipH="1">
          <a:off x="-4095750" y="13373099"/>
          <a:ext cx="8439153" cy="19053"/>
        </a:xfrm>
        <a:prstGeom prst="line">
          <a:avLst/>
        </a:prstGeom>
        <a:noFill/>
        <a:ln w="9525">
          <a:solidFill>
            <a:srgbClr xmlns:mc="http://schemas.openxmlformats.org/markup-compatibility/2006" xmlns:a14="http://schemas.microsoft.com/office/drawing/2010/main" val="3366FF" mc:Ignorable="a14" a14:legacySpreadsheetColorIndex="48"/>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57150</xdr:colOff>
      <xdr:row>96</xdr:row>
      <xdr:rowOff>26677</xdr:rowOff>
    </xdr:from>
    <xdr:to>
      <xdr:col>16</xdr:col>
      <xdr:colOff>57149</xdr:colOff>
      <xdr:row>134</xdr:row>
      <xdr:rowOff>30957</xdr:rowOff>
    </xdr:to>
    <xdr:pic>
      <xdr:nvPicPr>
        <xdr:cNvPr id="129" name="図 128">
          <a:extLst>
            <a:ext uri="{FF2B5EF4-FFF2-40B4-BE49-F238E27FC236}">
              <a16:creationId xmlns:a16="http://schemas.microsoft.com/office/drawing/2014/main" id="{00000000-0008-0000-0100-00008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6865627"/>
          <a:ext cx="2305049" cy="2537930"/>
        </a:xfrm>
        <a:prstGeom prst="rect">
          <a:avLst/>
        </a:prstGeom>
      </xdr:spPr>
    </xdr:pic>
    <xdr:clientData/>
  </xdr:twoCellAnchor>
  <xdr:twoCellAnchor>
    <xdr:from>
      <xdr:col>0</xdr:col>
      <xdr:colOff>123824</xdr:colOff>
      <xdr:row>186</xdr:row>
      <xdr:rowOff>19050</xdr:rowOff>
    </xdr:from>
    <xdr:to>
      <xdr:col>94</xdr:col>
      <xdr:colOff>47625</xdr:colOff>
      <xdr:row>186</xdr:row>
      <xdr:rowOff>28574</xdr:rowOff>
    </xdr:to>
    <xdr:sp macro="" textlink="">
      <xdr:nvSpPr>
        <xdr:cNvPr id="130" name="Line 82">
          <a:extLst>
            <a:ext uri="{FF2B5EF4-FFF2-40B4-BE49-F238E27FC236}">
              <a16:creationId xmlns:a16="http://schemas.microsoft.com/office/drawing/2014/main" id="{00000000-0008-0000-0100-000082000000}"/>
            </a:ext>
          </a:extLst>
        </xdr:cNvPr>
        <xdr:cNvSpPr>
          <a:spLocks noChangeShapeType="1"/>
        </xdr:cNvSpPr>
      </xdr:nvSpPr>
      <xdr:spPr bwMode="auto">
        <a:xfrm flipV="1">
          <a:off x="123824" y="12858750"/>
          <a:ext cx="7429501" cy="9524"/>
        </a:xfrm>
        <a:prstGeom prst="line">
          <a:avLst/>
        </a:prstGeom>
        <a:noFill/>
        <a:ln w="9525">
          <a:solidFill>
            <a:srgbClr val="0070C0"/>
          </a:solidFill>
          <a:round/>
          <a:headEnd w="sm" len="sm"/>
          <a:tailEnd type="triangle" w="med" len="med"/>
        </a:ln>
        <a:extLst>
          <a:ext uri="{909E8E84-426E-40DD-AFC4-6F175D3DCCD1}">
            <a14:hiddenFill xmlns:a14="http://schemas.microsoft.com/office/drawing/2010/main">
              <a:noFill/>
            </a14:hiddenFill>
          </a:ext>
        </a:extLst>
      </xdr:spPr>
    </xdr:sp>
    <xdr:clientData/>
  </xdr:twoCellAnchor>
  <xdr:twoCellAnchor>
    <xdr:from>
      <xdr:col>164</xdr:col>
      <xdr:colOff>33619</xdr:colOff>
      <xdr:row>15</xdr:row>
      <xdr:rowOff>350</xdr:rowOff>
    </xdr:from>
    <xdr:to>
      <xdr:col>185</xdr:col>
      <xdr:colOff>280</xdr:colOff>
      <xdr:row>15</xdr:row>
      <xdr:rowOff>350</xdr:rowOff>
    </xdr:to>
    <xdr:cxnSp macro="">
      <xdr:nvCxnSpPr>
        <xdr:cNvPr id="131" name="直線コネクタ 130">
          <a:extLst>
            <a:ext uri="{FF2B5EF4-FFF2-40B4-BE49-F238E27FC236}">
              <a16:creationId xmlns:a16="http://schemas.microsoft.com/office/drawing/2014/main" id="{00000000-0008-0000-0100-000083000000}"/>
            </a:ext>
          </a:extLst>
        </xdr:cNvPr>
        <xdr:cNvCxnSpPr/>
      </xdr:nvCxnSpPr>
      <xdr:spPr>
        <a:xfrm>
          <a:off x="12206569" y="1429100"/>
          <a:ext cx="1728786" cy="0"/>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184</xdr:col>
      <xdr:colOff>59531</xdr:colOff>
      <xdr:row>14</xdr:row>
      <xdr:rowOff>71436</xdr:rowOff>
    </xdr:from>
    <xdr:to>
      <xdr:col>184</xdr:col>
      <xdr:colOff>59531</xdr:colOff>
      <xdr:row>20</xdr:row>
      <xdr:rowOff>11906</xdr:rowOff>
    </xdr:to>
    <xdr:sp macro="" textlink="">
      <xdr:nvSpPr>
        <xdr:cNvPr id="137" name="Line 18">
          <a:extLst>
            <a:ext uri="{FF2B5EF4-FFF2-40B4-BE49-F238E27FC236}">
              <a16:creationId xmlns:a16="http://schemas.microsoft.com/office/drawing/2014/main" id="{00000000-0008-0000-0100-000089000000}"/>
            </a:ext>
          </a:extLst>
        </xdr:cNvPr>
        <xdr:cNvSpPr>
          <a:spLocks noChangeShapeType="1"/>
        </xdr:cNvSpPr>
      </xdr:nvSpPr>
      <xdr:spPr bwMode="auto">
        <a:xfrm>
          <a:off x="13565981" y="1433511"/>
          <a:ext cx="0" cy="3500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179</xdr:col>
      <xdr:colOff>0</xdr:colOff>
      <xdr:row>18</xdr:row>
      <xdr:rowOff>71437</xdr:rowOff>
    </xdr:from>
    <xdr:to>
      <xdr:col>183</xdr:col>
      <xdr:colOff>57150</xdr:colOff>
      <xdr:row>18</xdr:row>
      <xdr:rowOff>71437</xdr:rowOff>
    </xdr:to>
    <xdr:sp macro="" textlink="">
      <xdr:nvSpPr>
        <xdr:cNvPr id="138" name="Line 19">
          <a:extLst>
            <a:ext uri="{FF2B5EF4-FFF2-40B4-BE49-F238E27FC236}">
              <a16:creationId xmlns:a16="http://schemas.microsoft.com/office/drawing/2014/main" id="{00000000-0008-0000-0100-00008A000000}"/>
            </a:ext>
          </a:extLst>
        </xdr:cNvPr>
        <xdr:cNvSpPr>
          <a:spLocks noChangeShapeType="1"/>
        </xdr:cNvSpPr>
      </xdr:nvSpPr>
      <xdr:spPr bwMode="auto">
        <a:xfrm>
          <a:off x="13173075" y="1709737"/>
          <a:ext cx="3238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184</xdr:col>
      <xdr:colOff>59531</xdr:colOff>
      <xdr:row>49</xdr:row>
      <xdr:rowOff>71436</xdr:rowOff>
    </xdr:from>
    <xdr:to>
      <xdr:col>184</xdr:col>
      <xdr:colOff>59531</xdr:colOff>
      <xdr:row>55</xdr:row>
      <xdr:rowOff>11906</xdr:rowOff>
    </xdr:to>
    <xdr:sp macro="" textlink="">
      <xdr:nvSpPr>
        <xdr:cNvPr id="139" name="Line 18">
          <a:extLst>
            <a:ext uri="{FF2B5EF4-FFF2-40B4-BE49-F238E27FC236}">
              <a16:creationId xmlns:a16="http://schemas.microsoft.com/office/drawing/2014/main" id="{00000000-0008-0000-0100-00008B000000}"/>
            </a:ext>
          </a:extLst>
        </xdr:cNvPr>
        <xdr:cNvSpPr>
          <a:spLocks noChangeShapeType="1"/>
        </xdr:cNvSpPr>
      </xdr:nvSpPr>
      <xdr:spPr bwMode="auto">
        <a:xfrm>
          <a:off x="13565981" y="3776661"/>
          <a:ext cx="0" cy="3405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184</xdr:col>
      <xdr:colOff>71437</xdr:colOff>
      <xdr:row>55</xdr:row>
      <xdr:rowOff>6803</xdr:rowOff>
    </xdr:from>
    <xdr:to>
      <xdr:col>184</xdr:col>
      <xdr:colOff>71438</xdr:colOff>
      <xdr:row>63</xdr:row>
      <xdr:rowOff>11906</xdr:rowOff>
    </xdr:to>
    <xdr:sp macro="" textlink="">
      <xdr:nvSpPr>
        <xdr:cNvPr id="140" name="Line 18">
          <a:extLst>
            <a:ext uri="{FF2B5EF4-FFF2-40B4-BE49-F238E27FC236}">
              <a16:creationId xmlns:a16="http://schemas.microsoft.com/office/drawing/2014/main" id="{00000000-0008-0000-0100-00008C000000}"/>
            </a:ext>
          </a:extLst>
        </xdr:cNvPr>
        <xdr:cNvSpPr>
          <a:spLocks noChangeShapeType="1"/>
        </xdr:cNvSpPr>
      </xdr:nvSpPr>
      <xdr:spPr bwMode="auto">
        <a:xfrm flipH="1">
          <a:off x="13577887" y="4112078"/>
          <a:ext cx="1" cy="538503"/>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184</xdr:col>
      <xdr:colOff>74159</xdr:colOff>
      <xdr:row>66</xdr:row>
      <xdr:rowOff>9526</xdr:rowOff>
    </xdr:from>
    <xdr:to>
      <xdr:col>184</xdr:col>
      <xdr:colOff>74159</xdr:colOff>
      <xdr:row>74</xdr:row>
      <xdr:rowOff>26535</xdr:rowOff>
    </xdr:to>
    <xdr:sp macro="" textlink="">
      <xdr:nvSpPr>
        <xdr:cNvPr id="141" name="Line 18">
          <a:extLst>
            <a:ext uri="{FF2B5EF4-FFF2-40B4-BE49-F238E27FC236}">
              <a16:creationId xmlns:a16="http://schemas.microsoft.com/office/drawing/2014/main" id="{00000000-0008-0000-0100-00008D000000}"/>
            </a:ext>
          </a:extLst>
        </xdr:cNvPr>
        <xdr:cNvSpPr>
          <a:spLocks noChangeShapeType="1"/>
        </xdr:cNvSpPr>
      </xdr:nvSpPr>
      <xdr:spPr bwMode="auto">
        <a:xfrm>
          <a:off x="13580609" y="4848226"/>
          <a:ext cx="0" cy="550409"/>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184</xdr:col>
      <xdr:colOff>71438</xdr:colOff>
      <xdr:row>63</xdr:row>
      <xdr:rowOff>11906</xdr:rowOff>
    </xdr:from>
    <xdr:to>
      <xdr:col>184</xdr:col>
      <xdr:colOff>71438</xdr:colOff>
      <xdr:row>66</xdr:row>
      <xdr:rowOff>0</xdr:rowOff>
    </xdr:to>
    <xdr:sp macro="" textlink="">
      <xdr:nvSpPr>
        <xdr:cNvPr id="142" name="Line 18">
          <a:extLst>
            <a:ext uri="{FF2B5EF4-FFF2-40B4-BE49-F238E27FC236}">
              <a16:creationId xmlns:a16="http://schemas.microsoft.com/office/drawing/2014/main" id="{00000000-0008-0000-0100-00008E000000}"/>
            </a:ext>
          </a:extLst>
        </xdr:cNvPr>
        <xdr:cNvSpPr>
          <a:spLocks noChangeShapeType="1"/>
        </xdr:cNvSpPr>
      </xdr:nvSpPr>
      <xdr:spPr bwMode="auto">
        <a:xfrm>
          <a:off x="13577888" y="4650581"/>
          <a:ext cx="0" cy="188119"/>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153</xdr:col>
      <xdr:colOff>71436</xdr:colOff>
      <xdr:row>53</xdr:row>
      <xdr:rowOff>29969</xdr:rowOff>
    </xdr:from>
    <xdr:to>
      <xdr:col>178</xdr:col>
      <xdr:colOff>71436</xdr:colOff>
      <xdr:row>53</xdr:row>
      <xdr:rowOff>29969</xdr:rowOff>
    </xdr:to>
    <xdr:sp macro="" textlink="">
      <xdr:nvSpPr>
        <xdr:cNvPr id="143" name="Line 21">
          <a:extLst>
            <a:ext uri="{FF2B5EF4-FFF2-40B4-BE49-F238E27FC236}">
              <a16:creationId xmlns:a16="http://schemas.microsoft.com/office/drawing/2014/main" id="{00000000-0008-0000-0100-00008F000000}"/>
            </a:ext>
          </a:extLst>
        </xdr:cNvPr>
        <xdr:cNvSpPr>
          <a:spLocks noChangeShapeType="1"/>
        </xdr:cNvSpPr>
      </xdr:nvSpPr>
      <xdr:spPr bwMode="auto">
        <a:xfrm flipV="1">
          <a:off x="11510961" y="4001894"/>
          <a:ext cx="1666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154</xdr:col>
      <xdr:colOff>5953</xdr:colOff>
      <xdr:row>65</xdr:row>
      <xdr:rowOff>5952</xdr:rowOff>
    </xdr:from>
    <xdr:to>
      <xdr:col>179</xdr:col>
      <xdr:colOff>3810</xdr:colOff>
      <xdr:row>65</xdr:row>
      <xdr:rowOff>11430</xdr:rowOff>
    </xdr:to>
    <xdr:sp macro="" textlink="">
      <xdr:nvSpPr>
        <xdr:cNvPr id="144" name="Line 21">
          <a:extLst>
            <a:ext uri="{FF2B5EF4-FFF2-40B4-BE49-F238E27FC236}">
              <a16:creationId xmlns:a16="http://schemas.microsoft.com/office/drawing/2014/main" id="{00000000-0008-0000-0100-000090000000}"/>
            </a:ext>
          </a:extLst>
        </xdr:cNvPr>
        <xdr:cNvSpPr>
          <a:spLocks noChangeShapeType="1"/>
        </xdr:cNvSpPr>
      </xdr:nvSpPr>
      <xdr:spPr bwMode="auto">
        <a:xfrm>
          <a:off x="11801713" y="4894182"/>
          <a:ext cx="1712357" cy="5478"/>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153</xdr:col>
      <xdr:colOff>9525</xdr:colOff>
      <xdr:row>54</xdr:row>
      <xdr:rowOff>47625</xdr:rowOff>
    </xdr:from>
    <xdr:to>
      <xdr:col>179</xdr:col>
      <xdr:colOff>32682</xdr:colOff>
      <xdr:row>63</xdr:row>
      <xdr:rowOff>19050</xdr:rowOff>
    </xdr:to>
    <xdr:grpSp>
      <xdr:nvGrpSpPr>
        <xdr:cNvPr id="146" name="グループ化 145">
          <a:extLst>
            <a:ext uri="{FF2B5EF4-FFF2-40B4-BE49-F238E27FC236}">
              <a16:creationId xmlns:a16="http://schemas.microsoft.com/office/drawing/2014/main" id="{00000000-0008-0000-0100-000092000000}"/>
            </a:ext>
          </a:extLst>
        </xdr:cNvPr>
        <xdr:cNvGrpSpPr/>
      </xdr:nvGrpSpPr>
      <xdr:grpSpPr>
        <a:xfrm>
          <a:off x="11449050" y="4086225"/>
          <a:ext cx="1756707" cy="571500"/>
          <a:chOff x="11630031" y="2487584"/>
          <a:chExt cx="2000441" cy="608214"/>
        </a:xfrm>
      </xdr:grpSpPr>
      <xdr:grpSp>
        <xdr:nvGrpSpPr>
          <xdr:cNvPr id="147" name="グループ化 19">
            <a:extLst>
              <a:ext uri="{FF2B5EF4-FFF2-40B4-BE49-F238E27FC236}">
                <a16:creationId xmlns:a16="http://schemas.microsoft.com/office/drawing/2014/main" id="{00000000-0008-0000-0100-000093000000}"/>
              </a:ext>
            </a:extLst>
          </xdr:cNvPr>
          <xdr:cNvGrpSpPr>
            <a:grpSpLocks/>
          </xdr:cNvGrpSpPr>
        </xdr:nvGrpSpPr>
        <xdr:grpSpPr bwMode="auto">
          <a:xfrm>
            <a:off x="11630031" y="2518753"/>
            <a:ext cx="2000441" cy="563913"/>
            <a:chOff x="6834572" y="543535"/>
            <a:chExt cx="2082292" cy="538466"/>
          </a:xfrm>
        </xdr:grpSpPr>
        <xdr:pic>
          <xdr:nvPicPr>
            <xdr:cNvPr id="151" name="図 3">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5622" r="22812"/>
            <a:stretch>
              <a:fillRect/>
            </a:stretch>
          </xdr:blipFill>
          <xdr:spPr bwMode="auto">
            <a:xfrm>
              <a:off x="6896388" y="543535"/>
              <a:ext cx="2020476" cy="528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2" name="Text Box 21">
              <a:extLst>
                <a:ext uri="{FF2B5EF4-FFF2-40B4-BE49-F238E27FC236}">
                  <a16:creationId xmlns:a16="http://schemas.microsoft.com/office/drawing/2014/main" id="{00000000-0008-0000-0100-000098000000}"/>
                </a:ext>
              </a:extLst>
            </xdr:cNvPr>
            <xdr:cNvSpPr txBox="1">
              <a:spLocks noChangeArrowheads="1"/>
            </xdr:cNvSpPr>
          </xdr:nvSpPr>
          <xdr:spPr bwMode="auto">
            <a:xfrm>
              <a:off x="8384024" y="550879"/>
              <a:ext cx="506064" cy="469128"/>
            </a:xfrm>
            <a:prstGeom prst="rect">
              <a:avLst/>
            </a:prstGeom>
            <a:noFill/>
            <a:ln>
              <a:noFill/>
              <a:headEnd/>
              <a:tailEnd/>
            </a:ln>
          </xdr:spPr>
          <xdr:style>
            <a:lnRef idx="2">
              <a:schemeClr val="dk1">
                <a:shade val="50000"/>
              </a:schemeClr>
            </a:lnRef>
            <a:fillRef idx="1">
              <a:schemeClr val="dk1"/>
            </a:fillRef>
            <a:effectRef idx="0">
              <a:schemeClr val="dk1"/>
            </a:effectRef>
            <a:fontRef idx="minor">
              <a:schemeClr val="lt1"/>
            </a:fontRef>
          </xdr:style>
          <xdr:txBody>
            <a:bodyPr vertOverflow="clip" wrap="square" lIns="27432" tIns="18288" rIns="0" bIns="0" anchor="ctr" upright="1"/>
            <a:lstStyle/>
            <a:p>
              <a:pPr algn="ctr" rtl="0">
                <a:defRPr sz="1000"/>
              </a:pPr>
              <a:r>
                <a:rPr lang="en-US" altLang="ja-JP" sz="3600">
                  <a:latin typeface="+mj-ea"/>
                  <a:ea typeface="+mj-ea"/>
                </a:rPr>
                <a:t>A</a:t>
              </a:r>
            </a:p>
            <a:p>
              <a:pPr algn="ctr" rtl="0">
                <a:defRPr sz="1000"/>
              </a:pPr>
              <a:endParaRPr lang="en-US" altLang="ja-JP"/>
            </a:p>
          </xdr:txBody>
        </xdr:sp>
        <xdr:sp macro="" textlink="">
          <xdr:nvSpPr>
            <xdr:cNvPr id="153" name="Rectangle 4594">
              <a:extLst>
                <a:ext uri="{FF2B5EF4-FFF2-40B4-BE49-F238E27FC236}">
                  <a16:creationId xmlns:a16="http://schemas.microsoft.com/office/drawing/2014/main" id="{00000000-0008-0000-0100-000099000000}"/>
                </a:ext>
              </a:extLst>
            </xdr:cNvPr>
            <xdr:cNvSpPr>
              <a:spLocks noChangeArrowheads="1"/>
            </xdr:cNvSpPr>
          </xdr:nvSpPr>
          <xdr:spPr bwMode="auto">
            <a:xfrm>
              <a:off x="6834572" y="828672"/>
              <a:ext cx="1592485" cy="253329"/>
            </a:xfrm>
            <a:prstGeom prst="rect">
              <a:avLst/>
            </a:prstGeom>
            <a:noFill/>
            <a:ln>
              <a:noFill/>
              <a:headEnd/>
              <a:tailEnd/>
            </a:ln>
          </xdr:spPr>
          <xdr:style>
            <a:lnRef idx="2">
              <a:schemeClr val="dk1">
                <a:shade val="50000"/>
              </a:schemeClr>
            </a:lnRef>
            <a:fillRef idx="1">
              <a:schemeClr val="dk1"/>
            </a:fillRef>
            <a:effectRef idx="0">
              <a:schemeClr val="dk1"/>
            </a:effectRef>
            <a:fontRef idx="minor">
              <a:schemeClr val="lt1"/>
            </a:fontRef>
          </xdr:style>
          <xdr:txBody>
            <a:bodyPr vertOverflow="clip" wrap="square" lIns="27432" tIns="18288" rIns="27432" bIns="18288" anchor="ctr" upright="1"/>
            <a:lstStyle/>
            <a:p>
              <a:pPr algn="ctr" rtl="0">
                <a:lnSpc>
                  <a:spcPts val="1000"/>
                </a:lnSpc>
                <a:defRPr sz="1000"/>
              </a:pPr>
              <a:r>
                <a:rPr lang="ja-JP" altLang="en-US" sz="1200" b="1">
                  <a:latin typeface="+mj-ea"/>
                  <a:ea typeface="+mj-ea"/>
                </a:rPr>
                <a:t>一般用</a:t>
              </a:r>
              <a:r>
                <a:rPr lang="en-US" altLang="ja-JP" sz="1200" b="1">
                  <a:latin typeface="+mj-ea"/>
                  <a:ea typeface="+mj-ea"/>
                </a:rPr>
                <a:t>A</a:t>
              </a:r>
              <a:r>
                <a:rPr lang="ja-JP" altLang="en-US" sz="1200" b="1">
                  <a:latin typeface="+mj-ea"/>
                  <a:ea typeface="+mj-ea"/>
                </a:rPr>
                <a:t>（赤色）</a:t>
              </a:r>
              <a:endParaRPr lang="en-US" altLang="ja-JP" sz="1200" b="1">
                <a:latin typeface="+mj-ea"/>
                <a:ea typeface="+mj-ea"/>
              </a:endParaRPr>
            </a:p>
          </xdr:txBody>
        </xdr:sp>
      </xdr:grpSp>
      <xdr:cxnSp macro="">
        <xdr:nvCxnSpPr>
          <xdr:cNvPr id="148" name="直線コネクタ 147">
            <a:extLst>
              <a:ext uri="{FF2B5EF4-FFF2-40B4-BE49-F238E27FC236}">
                <a16:creationId xmlns:a16="http://schemas.microsoft.com/office/drawing/2014/main" id="{00000000-0008-0000-0100-000094000000}"/>
              </a:ext>
            </a:extLst>
          </xdr:cNvPr>
          <xdr:cNvCxnSpPr/>
        </xdr:nvCxnSpPr>
        <xdr:spPr>
          <a:xfrm>
            <a:off x="13105707" y="2487584"/>
            <a:ext cx="0" cy="608214"/>
          </a:xfrm>
          <a:prstGeom prst="line">
            <a:avLst/>
          </a:prstGeom>
          <a:ln w="1905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149" name="Rectangle 4594">
            <a:extLst>
              <a:ext uri="{FF2B5EF4-FFF2-40B4-BE49-F238E27FC236}">
                <a16:creationId xmlns:a16="http://schemas.microsoft.com/office/drawing/2014/main" id="{00000000-0008-0000-0100-000095000000}"/>
              </a:ext>
            </a:extLst>
          </xdr:cNvPr>
          <xdr:cNvSpPr>
            <a:spLocks noChangeArrowheads="1"/>
          </xdr:cNvSpPr>
        </xdr:nvSpPr>
        <xdr:spPr bwMode="auto">
          <a:xfrm>
            <a:off x="11785236" y="2557119"/>
            <a:ext cx="1227991" cy="240314"/>
          </a:xfrm>
          <a:prstGeom prst="rect">
            <a:avLst/>
          </a:prstGeom>
          <a:noFill/>
          <a:ln>
            <a:noFill/>
            <a:headEnd/>
            <a:tailEnd/>
          </a:ln>
        </xdr:spPr>
        <xdr:style>
          <a:lnRef idx="2">
            <a:schemeClr val="dk1">
              <a:shade val="50000"/>
            </a:schemeClr>
          </a:lnRef>
          <a:fillRef idx="1">
            <a:schemeClr val="dk1"/>
          </a:fillRef>
          <a:effectRef idx="0">
            <a:schemeClr val="dk1"/>
          </a:effectRef>
          <a:fontRef idx="minor">
            <a:schemeClr val="lt1"/>
          </a:fontRef>
        </xdr:style>
        <xdr:txBody>
          <a:bodyPr vertOverflow="clip" wrap="square" lIns="27432" tIns="18288" rIns="27432" bIns="18288" anchor="ctr" upright="1"/>
          <a:lstStyle/>
          <a:p>
            <a:pPr algn="ctr" rtl="0">
              <a:lnSpc>
                <a:spcPts val="1000"/>
              </a:lnSpc>
              <a:defRPr sz="1000"/>
            </a:pPr>
            <a:r>
              <a:rPr lang="ja-JP" altLang="en-US" sz="1400" b="1"/>
              <a:t>申込書</a:t>
            </a:r>
          </a:p>
        </xdr:txBody>
      </xdr:sp>
      <xdr:sp macro="" textlink="">
        <xdr:nvSpPr>
          <xdr:cNvPr id="150" name="Line 21">
            <a:extLst>
              <a:ext uri="{FF2B5EF4-FFF2-40B4-BE49-F238E27FC236}">
                <a16:creationId xmlns:a16="http://schemas.microsoft.com/office/drawing/2014/main" id="{00000000-0008-0000-0100-000096000000}"/>
              </a:ext>
            </a:extLst>
          </xdr:cNvPr>
          <xdr:cNvSpPr>
            <a:spLocks noChangeShapeType="1"/>
          </xdr:cNvSpPr>
        </xdr:nvSpPr>
        <xdr:spPr bwMode="auto">
          <a:xfrm flipV="1">
            <a:off x="11691782" y="2795843"/>
            <a:ext cx="1411793" cy="6468"/>
          </a:xfrm>
          <a:prstGeom prst="line">
            <a:avLst/>
          </a:prstGeom>
          <a:noFill/>
          <a:ln w="19050">
            <a:solidFill>
              <a:schemeClr val="bg1"/>
            </a:solidFill>
            <a:round/>
            <a:headEnd type="none" w="med" len="med"/>
            <a:tailEnd type="none" w="med" len="med"/>
          </a:ln>
          <a:extLst>
            <a:ext uri="{909E8E84-426E-40DD-AFC4-6F175D3DCCD1}">
              <a14:hiddenFill xmlns:a14="http://schemas.microsoft.com/office/drawing/2010/main">
                <a:noFill/>
              </a14:hiddenFill>
            </a:ext>
          </a:extLst>
        </xdr:spPr>
      </xdr:sp>
    </xdr:grpSp>
    <xdr:clientData/>
  </xdr:twoCellAnchor>
  <xdr:twoCellAnchor>
    <xdr:from>
      <xdr:col>141</xdr:col>
      <xdr:colOff>57150</xdr:colOff>
      <xdr:row>14</xdr:row>
      <xdr:rowOff>57150</xdr:rowOff>
    </xdr:from>
    <xdr:to>
      <xdr:col>163</xdr:col>
      <xdr:colOff>19050</xdr:colOff>
      <xdr:row>16</xdr:row>
      <xdr:rowOff>66672</xdr:rowOff>
    </xdr:to>
    <xdr:cxnSp macro="">
      <xdr:nvCxnSpPr>
        <xdr:cNvPr id="154" name="カギ線コネクタ 153">
          <a:extLst>
            <a:ext uri="{FF2B5EF4-FFF2-40B4-BE49-F238E27FC236}">
              <a16:creationId xmlns:a16="http://schemas.microsoft.com/office/drawing/2014/main" id="{00000000-0008-0000-0100-00009A000000}"/>
            </a:ext>
          </a:extLst>
        </xdr:cNvPr>
        <xdr:cNvCxnSpPr/>
      </xdr:nvCxnSpPr>
      <xdr:spPr>
        <a:xfrm flipV="1">
          <a:off x="10696575" y="1419225"/>
          <a:ext cx="1428750" cy="142872"/>
        </a:xfrm>
        <a:prstGeom prst="bentConnector3">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133</xdr:col>
      <xdr:colOff>38100</xdr:colOff>
      <xdr:row>15</xdr:row>
      <xdr:rowOff>0</xdr:rowOff>
    </xdr:from>
    <xdr:ext cx="889987" cy="504825"/>
    <xdr:sp macro="" textlink="">
      <xdr:nvSpPr>
        <xdr:cNvPr id="155" name="テキスト ボックス 154">
          <a:extLst>
            <a:ext uri="{FF2B5EF4-FFF2-40B4-BE49-F238E27FC236}">
              <a16:creationId xmlns:a16="http://schemas.microsoft.com/office/drawing/2014/main" id="{00000000-0008-0000-0100-00009B000000}"/>
            </a:ext>
          </a:extLst>
        </xdr:cNvPr>
        <xdr:cNvSpPr txBox="1"/>
      </xdr:nvSpPr>
      <xdr:spPr>
        <a:xfrm>
          <a:off x="10144125" y="1428750"/>
          <a:ext cx="889987"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t>0.7</a:t>
          </a:r>
          <a:r>
            <a:rPr kumimoji="1" lang="ja-JP" altLang="en-US" sz="1100"/>
            <a:t>ミリ</a:t>
          </a:r>
          <a:endParaRPr kumimoji="1" lang="en-US" altLang="ja-JP" sz="1100"/>
        </a:p>
        <a:p>
          <a:r>
            <a:rPr kumimoji="1" lang="ja-JP" altLang="en-US" sz="1100"/>
            <a:t>（白線の幅）</a:t>
          </a:r>
          <a:endParaRPr kumimoji="1" lang="en-US" altLang="ja-JP" sz="1100"/>
        </a:p>
        <a:p>
          <a:endParaRPr kumimoji="1" lang="ja-JP" altLang="en-US" sz="1100"/>
        </a:p>
      </xdr:txBody>
    </xdr:sp>
    <xdr:clientData/>
  </xdr:oneCellAnchor>
  <xdr:twoCellAnchor>
    <xdr:from>
      <xdr:col>154</xdr:col>
      <xdr:colOff>6</xdr:colOff>
      <xdr:row>66</xdr:row>
      <xdr:rowOff>11906</xdr:rowOff>
    </xdr:from>
    <xdr:to>
      <xdr:col>179</xdr:col>
      <xdr:colOff>988</xdr:colOff>
      <xdr:row>74</xdr:row>
      <xdr:rowOff>1</xdr:rowOff>
    </xdr:to>
    <xdr:grpSp>
      <xdr:nvGrpSpPr>
        <xdr:cNvPr id="184" name="グループ化 183">
          <a:extLst>
            <a:ext uri="{FF2B5EF4-FFF2-40B4-BE49-F238E27FC236}">
              <a16:creationId xmlns:a16="http://schemas.microsoft.com/office/drawing/2014/main" id="{00000000-0008-0000-0100-0000B8000000}"/>
            </a:ext>
          </a:extLst>
        </xdr:cNvPr>
        <xdr:cNvGrpSpPr/>
      </xdr:nvGrpSpPr>
      <xdr:grpSpPr>
        <a:xfrm>
          <a:off x="11506206" y="4850606"/>
          <a:ext cx="1667857" cy="521495"/>
          <a:chOff x="12239628" y="5119687"/>
          <a:chExt cx="1785934" cy="559595"/>
        </a:xfrm>
      </xdr:grpSpPr>
      <xdr:grpSp>
        <xdr:nvGrpSpPr>
          <xdr:cNvPr id="166" name="グループ化 165">
            <a:extLst>
              <a:ext uri="{FF2B5EF4-FFF2-40B4-BE49-F238E27FC236}">
                <a16:creationId xmlns:a16="http://schemas.microsoft.com/office/drawing/2014/main" id="{00000000-0008-0000-0100-0000A6000000}"/>
              </a:ext>
            </a:extLst>
          </xdr:cNvPr>
          <xdr:cNvGrpSpPr/>
        </xdr:nvGrpSpPr>
        <xdr:grpSpPr>
          <a:xfrm>
            <a:off x="12239628" y="5121981"/>
            <a:ext cx="1785934" cy="557301"/>
            <a:chOff x="11518738" y="3723358"/>
            <a:chExt cx="1908559" cy="539799"/>
          </a:xfrm>
        </xdr:grpSpPr>
        <xdr:sp macro="" textlink="">
          <xdr:nvSpPr>
            <xdr:cNvPr id="168" name="テキスト ボックス 167">
              <a:extLst>
                <a:ext uri="{FF2B5EF4-FFF2-40B4-BE49-F238E27FC236}">
                  <a16:creationId xmlns:a16="http://schemas.microsoft.com/office/drawing/2014/main" id="{00000000-0008-0000-0100-0000A8000000}"/>
                </a:ext>
              </a:extLst>
            </xdr:cNvPr>
            <xdr:cNvSpPr txBox="1"/>
          </xdr:nvSpPr>
          <xdr:spPr>
            <a:xfrm>
              <a:off x="11518738" y="3723358"/>
              <a:ext cx="1908559" cy="53979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endParaRPr kumimoji="1" lang="ja-JP" altLang="en-US" sz="1200" b="1"/>
            </a:p>
          </xdr:txBody>
        </xdr:sp>
        <xdr:cxnSp macro="">
          <xdr:nvCxnSpPr>
            <xdr:cNvPr id="169" name="直線コネクタ 168">
              <a:extLst>
                <a:ext uri="{FF2B5EF4-FFF2-40B4-BE49-F238E27FC236}">
                  <a16:creationId xmlns:a16="http://schemas.microsoft.com/office/drawing/2014/main" id="{00000000-0008-0000-0100-0000A9000000}"/>
                </a:ext>
              </a:extLst>
            </xdr:cNvPr>
            <xdr:cNvCxnSpPr>
              <a:stCxn id="168" idx="1"/>
              <a:endCxn id="168" idx="3"/>
            </xdr:cNvCxnSpPr>
          </xdr:nvCxnSpPr>
          <xdr:spPr>
            <a:xfrm>
              <a:off x="11518738" y="3993258"/>
              <a:ext cx="1908559"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83" name="正方形/長方形 182">
            <a:extLst>
              <a:ext uri="{FF2B5EF4-FFF2-40B4-BE49-F238E27FC236}">
                <a16:creationId xmlns:a16="http://schemas.microsoft.com/office/drawing/2014/main" id="{00000000-0008-0000-0100-0000B7000000}"/>
              </a:ext>
            </a:extLst>
          </xdr:cNvPr>
          <xdr:cNvSpPr/>
        </xdr:nvSpPr>
        <xdr:spPr>
          <a:xfrm>
            <a:off x="12251531" y="5119687"/>
            <a:ext cx="1772953" cy="2976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カタログコード</a:t>
            </a:r>
          </a:p>
        </xdr:txBody>
      </xdr:sp>
    </xdr:grpSp>
    <xdr:clientData/>
  </xdr:twoCellAnchor>
  <xdr:twoCellAnchor>
    <xdr:from>
      <xdr:col>47</xdr:col>
      <xdr:colOff>53579</xdr:colOff>
      <xdr:row>156</xdr:row>
      <xdr:rowOff>19063</xdr:rowOff>
    </xdr:from>
    <xdr:to>
      <xdr:col>118</xdr:col>
      <xdr:colOff>57150</xdr:colOff>
      <xdr:row>165</xdr:row>
      <xdr:rowOff>5977</xdr:rowOff>
    </xdr:to>
    <xdr:grpSp>
      <xdr:nvGrpSpPr>
        <xdr:cNvPr id="70" name="グループ化 69">
          <a:extLst>
            <a:ext uri="{FF2B5EF4-FFF2-40B4-BE49-F238E27FC236}">
              <a16:creationId xmlns:a16="http://schemas.microsoft.com/office/drawing/2014/main" id="{00000000-0008-0000-0100-000046000000}"/>
            </a:ext>
          </a:extLst>
        </xdr:cNvPr>
        <xdr:cNvGrpSpPr/>
      </xdr:nvGrpSpPr>
      <xdr:grpSpPr>
        <a:xfrm>
          <a:off x="4425554" y="10858513"/>
          <a:ext cx="4737496" cy="586989"/>
          <a:chOff x="17762531" y="15883705"/>
          <a:chExt cx="5077814" cy="526334"/>
        </a:xfrm>
      </xdr:grpSpPr>
      <xdr:cxnSp macro="">
        <xdr:nvCxnSpPr>
          <xdr:cNvPr id="71" name="直線コネクタ 70">
            <a:extLst>
              <a:ext uri="{FF2B5EF4-FFF2-40B4-BE49-F238E27FC236}">
                <a16:creationId xmlns:a16="http://schemas.microsoft.com/office/drawing/2014/main" id="{00000000-0008-0000-0100-000047000000}"/>
              </a:ext>
            </a:extLst>
          </xdr:cNvPr>
          <xdr:cNvCxnSpPr/>
        </xdr:nvCxnSpPr>
        <xdr:spPr>
          <a:xfrm flipV="1">
            <a:off x="17762531" y="15883705"/>
            <a:ext cx="5077814" cy="8667"/>
          </a:xfrm>
          <a:prstGeom prst="line">
            <a:avLst/>
          </a:prstGeom>
          <a:ln>
            <a:solidFill>
              <a:srgbClr val="0070C0"/>
            </a:solidFill>
          </a:ln>
        </xdr:spPr>
        <xdr:style>
          <a:lnRef idx="1">
            <a:schemeClr val="accent1"/>
          </a:lnRef>
          <a:fillRef idx="0">
            <a:schemeClr val="accent1"/>
          </a:fillRef>
          <a:effectRef idx="0">
            <a:schemeClr val="accent1"/>
          </a:effectRef>
          <a:fontRef idx="minor">
            <a:schemeClr val="tx1"/>
          </a:fontRef>
        </xdr:style>
      </xdr:cxnSp>
      <xdr:sp macro="" textlink="">
        <xdr:nvSpPr>
          <xdr:cNvPr id="72" name="Line 82">
            <a:extLst>
              <a:ext uri="{FF2B5EF4-FFF2-40B4-BE49-F238E27FC236}">
                <a16:creationId xmlns:a16="http://schemas.microsoft.com/office/drawing/2014/main" id="{00000000-0008-0000-0100-000048000000}"/>
              </a:ext>
            </a:extLst>
          </xdr:cNvPr>
          <xdr:cNvSpPr>
            <a:spLocks noChangeShapeType="1"/>
          </xdr:cNvSpPr>
        </xdr:nvSpPr>
        <xdr:spPr bwMode="auto">
          <a:xfrm>
            <a:off x="17768798" y="15886164"/>
            <a:ext cx="0" cy="523875"/>
          </a:xfrm>
          <a:prstGeom prst="line">
            <a:avLst/>
          </a:prstGeom>
          <a:noFill/>
          <a:ln w="9525">
            <a:solidFill>
              <a:srgbClr val="0070C0"/>
            </a:solidFill>
            <a:round/>
            <a:headEnd w="sm" len="sm"/>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126</xdr:col>
      <xdr:colOff>0</xdr:colOff>
      <xdr:row>216</xdr:row>
      <xdr:rowOff>0</xdr:rowOff>
    </xdr:from>
    <xdr:to>
      <xdr:col>177</xdr:col>
      <xdr:colOff>40172</xdr:colOff>
      <xdr:row>233</xdr:row>
      <xdr:rowOff>34273</xdr:rowOff>
    </xdr:to>
    <xdr:pic>
      <xdr:nvPicPr>
        <xdr:cNvPr id="170" name="図 169">
          <a:extLst>
            <a:ext uri="{FF2B5EF4-FFF2-40B4-BE49-F238E27FC236}">
              <a16:creationId xmlns:a16="http://schemas.microsoft.com/office/drawing/2014/main" id="{BE08C843-3870-4539-AACB-45387AE0C6F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9639300" y="14839950"/>
          <a:ext cx="3440597" cy="1167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125</xdr:col>
      <xdr:colOff>47625</xdr:colOff>
      <xdr:row>234</xdr:row>
      <xdr:rowOff>11209</xdr:rowOff>
    </xdr:from>
    <xdr:to>
      <xdr:col>177</xdr:col>
      <xdr:colOff>57150</xdr:colOff>
      <xdr:row>258</xdr:row>
      <xdr:rowOff>39451</xdr:rowOff>
    </xdr:to>
    <xdr:pic>
      <xdr:nvPicPr>
        <xdr:cNvPr id="171" name="図 170">
          <a:extLst>
            <a:ext uri="{FF2B5EF4-FFF2-40B4-BE49-F238E27FC236}">
              <a16:creationId xmlns:a16="http://schemas.microsoft.com/office/drawing/2014/main" id="{8512B37D-1568-4A3B-A083-C01D614A17CE}"/>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4058" b="95362" l="2307" r="98915">
                      <a14:foregroundMark x1="2849" y1="4348" x2="14111" y2="5797"/>
                      <a14:foregroundMark x1="14111" y1="5797" x2="59566" y2="1159"/>
                      <a14:foregroundMark x1="59566" y1="1159" x2="94573" y2="4058"/>
                      <a14:foregroundMark x1="94573" y1="4058" x2="17639" y2="9855"/>
                      <a14:foregroundMark x1="17639" y1="9855" x2="13026" y2="30435"/>
                      <a14:foregroundMark x1="13026" y1="30435" x2="23202" y2="61449"/>
                      <a14:foregroundMark x1="23202" y1="61449" x2="43284" y2="73913"/>
                      <a14:foregroundMark x1="43284" y1="73913" x2="69607" y2="64348"/>
                      <a14:foregroundMark x1="69607" y1="64348" x2="56581" y2="38551"/>
                      <a14:foregroundMark x1="56581" y1="38551" x2="25102" y2="55072"/>
                      <a14:foregroundMark x1="25102" y1="55072" x2="21710" y2="60000"/>
                      <a14:foregroundMark x1="3121" y1="8406" x2="5427" y2="90435"/>
                      <a14:foregroundMark x1="5427" y1="90435" x2="4478" y2="95942"/>
                      <a14:foregroundMark x1="814" y1="89855" x2="2035" y2="16812"/>
                      <a14:foregroundMark x1="2035" y1="16812" x2="2442" y2="88986"/>
                      <a14:foregroundMark x1="2442" y1="88986" x2="2307" y2="89855"/>
                      <a14:foregroundMark x1="98372" y1="94203" x2="92673" y2="45217"/>
                      <a14:foregroundMark x1="92673" y1="45217" x2="97558" y2="30145"/>
                      <a14:foregroundMark x1="97558" y1="30145" x2="98915" y2="5797"/>
                      <a14:backgroundMark x1="99050" y1="580" x2="99729" y2="870"/>
                      <a14:backgroundMark x1="99593" y1="99710" x2="99593" y2="99130"/>
                      <a14:backgroundMark x1="543" y1="1159" x2="271" y2="2319"/>
                      <a14:backgroundMark x1="543" y1="98841" x2="1085" y2="99710"/>
                    </a14:backgroundRemoval>
                  </a14:imgEffect>
                </a14:imgLayer>
              </a14:imgProps>
            </a:ext>
            <a:ext uri="{28A0092B-C50C-407E-A947-70E740481C1C}">
              <a14:useLocalDpi xmlns:a14="http://schemas.microsoft.com/office/drawing/2010/main" val="0"/>
            </a:ext>
          </a:extLst>
        </a:blip>
        <a:srcRect/>
        <a:stretch>
          <a:fillRect/>
        </a:stretch>
      </xdr:blipFill>
      <xdr:spPr bwMode="auto">
        <a:xfrm>
          <a:off x="9620250" y="16051309"/>
          <a:ext cx="3476625" cy="162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153</xdr:col>
      <xdr:colOff>65034</xdr:colOff>
      <xdr:row>20</xdr:row>
      <xdr:rowOff>9088</xdr:rowOff>
    </xdr:from>
    <xdr:to>
      <xdr:col>179</xdr:col>
      <xdr:colOff>6569</xdr:colOff>
      <xdr:row>50</xdr:row>
      <xdr:rowOff>1273</xdr:rowOff>
    </xdr:to>
    <xdr:pic>
      <xdr:nvPicPr>
        <xdr:cNvPr id="157" name="図 156">
          <a:extLst>
            <a:ext uri="{FF2B5EF4-FFF2-40B4-BE49-F238E27FC236}">
              <a16:creationId xmlns:a16="http://schemas.microsoft.com/office/drawing/2014/main" id="{073E4E60-39BD-44E0-ABC1-9599115232F7}"/>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6" t="9362" r="9378" b="1421"/>
        <a:stretch/>
      </xdr:blipFill>
      <xdr:spPr bwMode="auto">
        <a:xfrm>
          <a:off x="11350517" y="1769571"/>
          <a:ext cx="1649466" cy="1962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22400</xdr:colOff>
      <xdr:row>17</xdr:row>
      <xdr:rowOff>19050</xdr:rowOff>
    </xdr:from>
    <xdr:to>
      <xdr:col>26</xdr:col>
      <xdr:colOff>38101</xdr:colOff>
      <xdr:row>23</xdr:row>
      <xdr:rowOff>2277</xdr:rowOff>
    </xdr:to>
    <xdr:pic>
      <xdr:nvPicPr>
        <xdr:cNvPr id="158" name="図 157">
          <a:extLst>
            <a:ext uri="{FF2B5EF4-FFF2-40B4-BE49-F238E27FC236}">
              <a16:creationId xmlns:a16="http://schemas.microsoft.com/office/drawing/2014/main" id="{07DE361F-9119-404A-AF6E-D05CCCBFABB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94025" y="1590675"/>
          <a:ext cx="1415876" cy="383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9525</xdr:colOff>
      <xdr:row>22</xdr:row>
      <xdr:rowOff>66675</xdr:rowOff>
    </xdr:from>
    <xdr:to>
      <xdr:col>4</xdr:col>
      <xdr:colOff>514350</xdr:colOff>
      <xdr:row>22</xdr:row>
      <xdr:rowOff>285750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829300" y="6705600"/>
          <a:ext cx="5048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西暦</a:t>
          </a:r>
        </a:p>
      </xdr:txBody>
    </xdr:sp>
    <xdr:clientData/>
  </xdr:twoCellAnchor>
  <xdr:twoCellAnchor>
    <xdr:from>
      <xdr:col>4</xdr:col>
      <xdr:colOff>9525</xdr:colOff>
      <xdr:row>24</xdr:row>
      <xdr:rowOff>66675</xdr:rowOff>
    </xdr:from>
    <xdr:to>
      <xdr:col>4</xdr:col>
      <xdr:colOff>514350</xdr:colOff>
      <xdr:row>24</xdr:row>
      <xdr:rowOff>285750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5829300" y="7334250"/>
          <a:ext cx="5048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西暦</a:t>
          </a:r>
        </a:p>
      </xdr:txBody>
    </xdr:sp>
    <xdr:clientData/>
  </xdr:twoCellAnchor>
  <xdr:twoCellAnchor>
    <xdr:from>
      <xdr:col>4</xdr:col>
      <xdr:colOff>9525</xdr:colOff>
      <xdr:row>27</xdr:row>
      <xdr:rowOff>66675</xdr:rowOff>
    </xdr:from>
    <xdr:to>
      <xdr:col>4</xdr:col>
      <xdr:colOff>514350</xdr:colOff>
      <xdr:row>27</xdr:row>
      <xdr:rowOff>285750</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5829300" y="8058150"/>
          <a:ext cx="5048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西暦</a:t>
          </a:r>
        </a:p>
      </xdr:txBody>
    </xdr:sp>
    <xdr:clientData/>
  </xdr:twoCellAnchor>
  <xdr:twoCellAnchor>
    <xdr:from>
      <xdr:col>4</xdr:col>
      <xdr:colOff>9525</xdr:colOff>
      <xdr:row>34</xdr:row>
      <xdr:rowOff>66675</xdr:rowOff>
    </xdr:from>
    <xdr:to>
      <xdr:col>4</xdr:col>
      <xdr:colOff>514350</xdr:colOff>
      <xdr:row>34</xdr:row>
      <xdr:rowOff>285750</xdr:rowOff>
    </xdr:to>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5829300" y="9610725"/>
          <a:ext cx="5048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西暦</a:t>
          </a:r>
        </a:p>
      </xdr:txBody>
    </xdr:sp>
    <xdr:clientData/>
  </xdr:twoCellAnchor>
  <xdr:twoCellAnchor>
    <xdr:from>
      <xdr:col>4</xdr:col>
      <xdr:colOff>9525</xdr:colOff>
      <xdr:row>37</xdr:row>
      <xdr:rowOff>66675</xdr:rowOff>
    </xdr:from>
    <xdr:to>
      <xdr:col>4</xdr:col>
      <xdr:colOff>514350</xdr:colOff>
      <xdr:row>37</xdr:row>
      <xdr:rowOff>285750</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5829300" y="10315575"/>
          <a:ext cx="5048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西暦</a:t>
          </a:r>
        </a:p>
      </xdr:txBody>
    </xdr:sp>
    <xdr:clientData/>
  </xdr:twoCellAnchor>
  <xdr:twoCellAnchor>
    <xdr:from>
      <xdr:col>4</xdr:col>
      <xdr:colOff>9525</xdr:colOff>
      <xdr:row>39</xdr:row>
      <xdr:rowOff>66675</xdr:rowOff>
    </xdr:from>
    <xdr:to>
      <xdr:col>4</xdr:col>
      <xdr:colOff>514350</xdr:colOff>
      <xdr:row>39</xdr:row>
      <xdr:rowOff>285750</xdr:rowOff>
    </xdr:to>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5829300" y="10934700"/>
          <a:ext cx="50482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西暦</a:t>
          </a:r>
        </a:p>
      </xdr:txBody>
    </xdr:sp>
    <xdr:clientData/>
  </xdr:twoCellAnchor>
  <xdr:twoCellAnchor editAs="oneCell">
    <xdr:from>
      <xdr:col>5</xdr:col>
      <xdr:colOff>559593</xdr:colOff>
      <xdr:row>63</xdr:row>
      <xdr:rowOff>23813</xdr:rowOff>
    </xdr:from>
    <xdr:to>
      <xdr:col>7</xdr:col>
      <xdr:colOff>514349</xdr:colOff>
      <xdr:row>67</xdr:row>
      <xdr:rowOff>33338</xdr:rowOff>
    </xdr:to>
    <xdr:pic>
      <xdr:nvPicPr>
        <xdr:cNvPr id="9" name="図 8">
          <a:extLst>
            <a:ext uri="{FF2B5EF4-FFF2-40B4-BE49-F238E27FC236}">
              <a16:creationId xmlns:a16="http://schemas.microsoft.com/office/drawing/2014/main" id="{E1394E8B-F5DA-4C7F-995F-FA6F8F5DF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65656" y="19371469"/>
          <a:ext cx="5979318"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412145</xdr:colOff>
      <xdr:row>61</xdr:row>
      <xdr:rowOff>122836</xdr:rowOff>
    </xdr:from>
    <xdr:ext cx="4307334" cy="275717"/>
    <xdr:sp macro="" textlink="">
      <xdr:nvSpPr>
        <xdr:cNvPr id="10" name="正方形/長方形 9">
          <a:extLst>
            <a:ext uri="{FF2B5EF4-FFF2-40B4-BE49-F238E27FC236}">
              <a16:creationId xmlns:a16="http://schemas.microsoft.com/office/drawing/2014/main" id="{4B5164C3-ABDE-4DBE-A8B7-65DA89FB70FF}"/>
            </a:ext>
          </a:extLst>
        </xdr:cNvPr>
        <xdr:cNvSpPr/>
      </xdr:nvSpPr>
      <xdr:spPr>
        <a:xfrm>
          <a:off x="10818208" y="19137117"/>
          <a:ext cx="4307334" cy="275717"/>
        </a:xfrm>
        <a:prstGeom prst="rect">
          <a:avLst/>
        </a:prstGeom>
        <a:noFill/>
      </xdr:spPr>
      <xdr:txBody>
        <a:bodyPr wrap="none" lIns="91440" tIns="45720" rIns="91440" bIns="45720">
          <a:spAutoFit/>
        </a:bodyPr>
        <a:lstStyle/>
        <a:p>
          <a:pPr algn="ctr"/>
          <a:r>
            <a:rPr lang="ja-JP" altLang="en-US" sz="1100" b="0" cap="none" spc="0">
              <a:ln w="0"/>
              <a:solidFill>
                <a:schemeClr val="tx1"/>
              </a:solidFill>
              <a:effectLst>
                <a:outerShdw blurRad="38100" dist="19050" dir="2700000" algn="tl" rotWithShape="0">
                  <a:schemeClr val="dk1">
                    <a:alpha val="40000"/>
                  </a:schemeClr>
                </a:outerShdw>
              </a:effectLst>
            </a:rPr>
            <a:t>↓同系統の申込商品名が続く場合、下記のように入力してください。</a:t>
          </a: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21165</xdr:colOff>
          <xdr:row>188</xdr:row>
          <xdr:rowOff>1</xdr:rowOff>
        </xdr:from>
        <xdr:to>
          <xdr:col>166</xdr:col>
          <xdr:colOff>42332</xdr:colOff>
          <xdr:row>220</xdr:row>
          <xdr:rowOff>25401</xdr:rowOff>
        </xdr:to>
        <xdr:pic>
          <xdr:nvPicPr>
            <xdr:cNvPr id="39" name="図 38">
              <a:extLst>
                <a:ext uri="{FF2B5EF4-FFF2-40B4-BE49-F238E27FC236}">
                  <a16:creationId xmlns:a16="http://schemas.microsoft.com/office/drawing/2014/main" id="{00000000-0008-0000-0300-000027000000}"/>
                </a:ext>
              </a:extLst>
            </xdr:cNvPr>
            <xdr:cNvPicPr>
              <a:picLocks noChangeAspect="1" noChangeArrowheads="1"/>
              <a:extLst>
                <a:ext uri="{84589F7E-364E-4C9E-8A38-B11213B215E9}">
                  <a14:cameraTool cellRange="裏面!$D$24:$E$36" spid="_x0000_s123169"/>
                </a:ext>
              </a:extLst>
            </xdr:cNvPicPr>
          </xdr:nvPicPr>
          <xdr:blipFill>
            <a:blip xmlns:r="http://schemas.openxmlformats.org/officeDocument/2006/relationships" r:embed="rId1"/>
            <a:srcRect/>
            <a:stretch>
              <a:fillRect/>
            </a:stretch>
          </xdr:blipFill>
          <xdr:spPr bwMode="auto">
            <a:xfrm>
              <a:off x="21165" y="11938001"/>
              <a:ext cx="10562167" cy="20574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52914</xdr:colOff>
          <xdr:row>189</xdr:row>
          <xdr:rowOff>1</xdr:rowOff>
        </xdr:from>
        <xdr:to>
          <xdr:col>134</xdr:col>
          <xdr:colOff>42331</xdr:colOff>
          <xdr:row>221</xdr:row>
          <xdr:rowOff>31751</xdr:rowOff>
        </xdr:to>
        <xdr:pic>
          <xdr:nvPicPr>
            <xdr:cNvPr id="42" name="図 41">
              <a:extLst>
                <a:ext uri="{FF2B5EF4-FFF2-40B4-BE49-F238E27FC236}">
                  <a16:creationId xmlns:a16="http://schemas.microsoft.com/office/drawing/2014/main" id="{00000000-0008-0000-0300-00002A000000}"/>
                </a:ext>
              </a:extLst>
            </xdr:cNvPr>
            <xdr:cNvPicPr>
              <a:picLocks noChangeAspect="1" noChangeArrowheads="1"/>
              <a:extLst>
                <a:ext uri="{84589F7E-364E-4C9E-8A38-B11213B215E9}">
                  <a14:cameraTool cellRange="裏面!$D$50:$F$63" spid="_x0000_s123170"/>
                </a:ext>
              </a:extLst>
            </xdr:cNvPicPr>
          </xdr:nvPicPr>
          <xdr:blipFill>
            <a:blip xmlns:r="http://schemas.openxmlformats.org/officeDocument/2006/relationships" r:embed="rId2"/>
            <a:srcRect/>
            <a:stretch>
              <a:fillRect/>
            </a:stretch>
          </xdr:blipFill>
          <xdr:spPr bwMode="auto">
            <a:xfrm>
              <a:off x="52914" y="12601576"/>
              <a:ext cx="8923867" cy="2165350"/>
            </a:xfrm>
            <a:prstGeom prst="rect">
              <a:avLst/>
            </a:prstGeom>
            <a:noFill/>
            <a:ln w="9525">
              <a:noFill/>
              <a:miter lim="800000"/>
              <a:headEnd/>
              <a:tailEnd/>
            </a:ln>
          </xdr:spPr>
        </xdr:pic>
        <xdr:clientData/>
      </xdr:twoCellAnchor>
    </mc:Choice>
    <mc:Fallback/>
  </mc:AlternateContent>
  <xdr:twoCellAnchor>
    <xdr:from>
      <xdr:col>2</xdr:col>
      <xdr:colOff>10584</xdr:colOff>
      <xdr:row>120</xdr:row>
      <xdr:rowOff>37065</xdr:rowOff>
    </xdr:from>
    <xdr:to>
      <xdr:col>177</xdr:col>
      <xdr:colOff>6256</xdr:colOff>
      <xdr:row>131</xdr:row>
      <xdr:rowOff>22666</xdr:rowOff>
    </xdr:to>
    <xdr:sp macro="" textlink="">
      <xdr:nvSpPr>
        <xdr:cNvPr id="2" name="Text Box 53">
          <a:extLst>
            <a:ext uri="{FF2B5EF4-FFF2-40B4-BE49-F238E27FC236}">
              <a16:creationId xmlns:a16="http://schemas.microsoft.com/office/drawing/2014/main" id="{00000000-0008-0000-0300-000002000000}"/>
            </a:ext>
          </a:extLst>
        </xdr:cNvPr>
        <xdr:cNvSpPr txBox="1">
          <a:spLocks noChangeArrowheads="1"/>
        </xdr:cNvSpPr>
      </xdr:nvSpPr>
      <xdr:spPr bwMode="auto">
        <a:xfrm>
          <a:off x="137584" y="7657065"/>
          <a:ext cx="11108172" cy="68410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400"/>
            </a:lnSpc>
            <a:defRPr sz="1000"/>
          </a:pPr>
          <a:r>
            <a:rPr lang="ja-JP" altLang="en-US" sz="1400" b="1" i="0" u="none" strike="noStrike" baseline="0">
              <a:solidFill>
                <a:srgbClr val="000000"/>
              </a:solidFill>
              <a:latin typeface="ＭＳ Ｐゴシック"/>
              <a:ea typeface="+mn-ea"/>
            </a:rPr>
            <a:t>　お申込みは、郵便局備え付けのカタログ販売申込書（一般用Ａ）と一緒に郵便窓口または郵便局社員へお申付けください</a:t>
          </a:r>
          <a:endParaRPr lang="en-US" altLang="ja-JP" sz="1400" b="1" i="0" u="none" strike="noStrike" baseline="0">
            <a:solidFill>
              <a:srgbClr val="000000"/>
            </a:solidFill>
            <a:latin typeface="ＭＳ Ｐゴシック"/>
            <a:ea typeface="+mn-ea"/>
          </a:endParaRPr>
        </a:p>
        <a:p>
          <a:pPr algn="l" rtl="0">
            <a:lnSpc>
              <a:spcPts val="1400"/>
            </a:lnSpc>
            <a:defRPr sz="1000"/>
          </a:pPr>
          <a:r>
            <a:rPr lang="ja-JP" altLang="en-US" sz="1400" b="1" i="0" u="none" strike="noStrike" baseline="0">
              <a:solidFill>
                <a:srgbClr val="000000"/>
              </a:solidFill>
              <a:latin typeface="ＭＳ Ｐゴシック"/>
              <a:ea typeface="+mn-ea"/>
            </a:rPr>
            <a:t>　（一部簡易郵便局は取扱いを行っていません。）。　</a:t>
          </a:r>
        </a:p>
        <a:p>
          <a:pPr algn="l" rtl="0">
            <a:lnSpc>
              <a:spcPts val="1400"/>
            </a:lnSpc>
            <a:defRPr sz="1000"/>
          </a:pPr>
          <a:r>
            <a:rPr lang="ja-JP" altLang="en-US" sz="1400" b="1" i="0" u="none" strike="noStrike" baseline="0">
              <a:solidFill>
                <a:srgbClr val="000000"/>
              </a:solidFill>
              <a:latin typeface="ＭＳ Ｐゴシック"/>
              <a:ea typeface="ＭＳ Ｐゴシック"/>
            </a:rPr>
            <a:t>　本チラシと申込書（お客様控え）はセットでお客様控えとなりますので、商品到着まで大切に保管してください。 </a:t>
          </a:r>
        </a:p>
      </xdr:txBody>
    </xdr:sp>
    <xdr:clientData/>
  </xdr:twoCellAnchor>
  <xdr:twoCellAnchor editAs="oneCell">
    <xdr:from>
      <xdr:col>181</xdr:col>
      <xdr:colOff>0</xdr:colOff>
      <xdr:row>23</xdr:row>
      <xdr:rowOff>28575</xdr:rowOff>
    </xdr:from>
    <xdr:to>
      <xdr:col>183</xdr:col>
      <xdr:colOff>476250</xdr:colOff>
      <xdr:row>32</xdr:row>
      <xdr:rowOff>9525</xdr:rowOff>
    </xdr:to>
    <xdr:sp macro="" textlink="">
      <xdr:nvSpPr>
        <xdr:cNvPr id="3" name="AutoShape 3">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12534900" y="1562100"/>
          <a:ext cx="1947333" cy="5810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1</xdr:rowOff>
    </xdr:from>
    <xdr:to>
      <xdr:col>181</xdr:col>
      <xdr:colOff>0</xdr:colOff>
      <xdr:row>11</xdr:row>
      <xdr:rowOff>14025</xdr:rowOff>
    </xdr:to>
    <xdr:pic>
      <xdr:nvPicPr>
        <xdr:cNvPr id="5" name="図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
          <a:ext cx="12068175" cy="747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34224</xdr:colOff>
      <xdr:row>27</xdr:row>
      <xdr:rowOff>63499</xdr:rowOff>
    </xdr:from>
    <xdr:to>
      <xdr:col>47</xdr:col>
      <xdr:colOff>11133</xdr:colOff>
      <xdr:row>51</xdr:row>
      <xdr:rowOff>10582</xdr:rowOff>
    </xdr:to>
    <xdr:sp macro="" textlink="">
      <xdr:nvSpPr>
        <xdr:cNvPr id="6" name="Text Box 90">
          <a:extLst>
            <a:ext uri="{FF2B5EF4-FFF2-40B4-BE49-F238E27FC236}">
              <a16:creationId xmlns:a16="http://schemas.microsoft.com/office/drawing/2014/main" id="{00000000-0008-0000-0300-000006000000}"/>
            </a:ext>
          </a:extLst>
        </xdr:cNvPr>
        <xdr:cNvSpPr txBox="1">
          <a:spLocks noChangeArrowheads="1"/>
        </xdr:cNvSpPr>
      </xdr:nvSpPr>
      <xdr:spPr bwMode="auto">
        <a:xfrm>
          <a:off x="434274" y="1863724"/>
          <a:ext cx="2710584" cy="1547283"/>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t" upright="1"/>
        <a:lstStyle/>
        <a:p>
          <a:pPr algn="ctr" rtl="0">
            <a:defRPr sz="1000"/>
          </a:pPr>
          <a:r>
            <a:rPr lang="ja-JP" altLang="en-US" sz="2000" b="1" i="0" u="none" strike="noStrike" baseline="0">
              <a:solidFill>
                <a:srgbClr val="000000"/>
              </a:solidFill>
              <a:latin typeface="ＭＳ Ｐゴシック"/>
              <a:ea typeface="ＭＳ Ｐゴシック"/>
            </a:rPr>
            <a:t>お申込み期間</a:t>
          </a:r>
          <a:endParaRPr lang="en-US" altLang="ja-JP" sz="2000" b="1" i="0" u="none" strike="noStrike" baseline="0">
            <a:solidFill>
              <a:srgbClr val="000000"/>
            </a:solidFill>
            <a:latin typeface="ＭＳ Ｐゴシック"/>
            <a:ea typeface="ＭＳ Ｐゴシック"/>
          </a:endParaRPr>
        </a:p>
        <a:p>
          <a:pPr algn="ctr" rtl="0">
            <a:defRPr sz="1000"/>
          </a:pPr>
          <a:endParaRPr lang="en-US" altLang="ja-JP" sz="2000" b="1" i="0" u="none" strike="noStrike" baseline="0">
            <a:solidFill>
              <a:srgbClr val="000000"/>
            </a:solidFill>
            <a:latin typeface="ＭＳ Ｐゴシック"/>
            <a:ea typeface="ＭＳ Ｐゴシック"/>
          </a:endParaRPr>
        </a:p>
        <a:p>
          <a:pPr algn="ctr" rtl="0">
            <a:defRPr sz="1000"/>
          </a:pPr>
          <a:r>
            <a:rPr lang="ja-JP" altLang="en-US" sz="2000" b="1" i="0" u="none" strike="noStrike" baseline="0">
              <a:solidFill>
                <a:srgbClr val="000000"/>
              </a:solidFill>
              <a:latin typeface="ＭＳ Ｐゴシック"/>
              <a:ea typeface="ＭＳ Ｐゴシック"/>
            </a:rPr>
            <a:t>～</a:t>
          </a:r>
          <a:endParaRPr lang="en-US" altLang="ja-JP" sz="2000" b="1"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7</xdr:col>
          <xdr:colOff>52914</xdr:colOff>
          <xdr:row>34</xdr:row>
          <xdr:rowOff>1</xdr:rowOff>
        </xdr:from>
        <xdr:to>
          <xdr:col>45</xdr:col>
          <xdr:colOff>2114</xdr:colOff>
          <xdr:row>38</xdr:row>
          <xdr:rowOff>50801</xdr:rowOff>
        </xdr:to>
        <xdr:pic>
          <xdr:nvPicPr>
            <xdr:cNvPr id="7" name="図 6">
              <a:extLst>
                <a:ext uri="{FF2B5EF4-FFF2-40B4-BE49-F238E27FC236}">
                  <a16:creationId xmlns:a16="http://schemas.microsoft.com/office/drawing/2014/main" id="{00000000-0008-0000-0300-000007000000}"/>
                </a:ext>
              </a:extLst>
            </xdr:cNvPr>
            <xdr:cNvPicPr>
              <a:picLocks noChangeAspect="1" noChangeArrowheads="1"/>
              <a:extLst>
                <a:ext uri="{84589F7E-364E-4C9E-8A38-B11213B215E9}">
                  <a14:cameraTool cellRange="リスト!$B$22:$D$22" spid="_x0000_s123171"/>
                </a:ext>
              </a:extLst>
            </xdr:cNvPicPr>
          </xdr:nvPicPr>
          <xdr:blipFill>
            <a:blip xmlns:r="http://schemas.openxmlformats.org/officeDocument/2006/relationships" r:embed="rId4"/>
            <a:srcRect/>
            <a:stretch>
              <a:fillRect/>
            </a:stretch>
          </xdr:blipFill>
          <xdr:spPr bwMode="auto">
            <a:xfrm>
              <a:off x="519639" y="2266951"/>
              <a:ext cx="2482850" cy="317500"/>
            </a:xfrm>
            <a:prstGeom prst="rect">
              <a:avLst/>
            </a:prstGeom>
            <a:solidFill>
              <a:schemeClr val="bg1"/>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52914</xdr:colOff>
          <xdr:row>44</xdr:row>
          <xdr:rowOff>31750</xdr:rowOff>
        </xdr:from>
        <xdr:to>
          <xdr:col>45</xdr:col>
          <xdr:colOff>2114</xdr:colOff>
          <xdr:row>49</xdr:row>
          <xdr:rowOff>19050</xdr:rowOff>
        </xdr:to>
        <xdr:pic>
          <xdr:nvPicPr>
            <xdr:cNvPr id="8" name="図 7">
              <a:extLst>
                <a:ext uri="{FF2B5EF4-FFF2-40B4-BE49-F238E27FC236}">
                  <a16:creationId xmlns:a16="http://schemas.microsoft.com/office/drawing/2014/main" id="{00000000-0008-0000-0300-000008000000}"/>
                </a:ext>
              </a:extLst>
            </xdr:cNvPr>
            <xdr:cNvPicPr>
              <a:picLocks noChangeAspect="1" noChangeArrowheads="1"/>
              <a:extLst>
                <a:ext uri="{84589F7E-364E-4C9E-8A38-B11213B215E9}">
                  <a14:cameraTool cellRange="リスト!$B$23:$D$23" spid="_x0000_s123172"/>
                </a:ext>
              </a:extLst>
            </xdr:cNvPicPr>
          </xdr:nvPicPr>
          <xdr:blipFill>
            <a:blip xmlns:r="http://schemas.openxmlformats.org/officeDocument/2006/relationships" r:embed="rId4"/>
            <a:srcRect/>
            <a:stretch>
              <a:fillRect/>
            </a:stretch>
          </xdr:blipFill>
          <xdr:spPr bwMode="auto">
            <a:xfrm>
              <a:off x="519639" y="2965450"/>
              <a:ext cx="2482850" cy="320675"/>
            </a:xfrm>
            <a:prstGeom prst="rect">
              <a:avLst/>
            </a:prstGeom>
            <a:noFill/>
            <a:ln w="9525">
              <a:noFill/>
              <a:miter lim="800000"/>
              <a:headEnd/>
              <a:tailEnd/>
            </a:ln>
          </xdr:spPr>
        </xdr:pic>
        <xdr:clientData/>
      </xdr:twoCellAnchor>
    </mc:Choice>
    <mc:Fallback/>
  </mc:AlternateContent>
  <xdr:twoCellAnchor>
    <xdr:from>
      <xdr:col>55</xdr:col>
      <xdr:colOff>17384</xdr:colOff>
      <xdr:row>222</xdr:row>
      <xdr:rowOff>2262</xdr:rowOff>
    </xdr:from>
    <xdr:to>
      <xdr:col>129</xdr:col>
      <xdr:colOff>57072</xdr:colOff>
      <xdr:row>253</xdr:row>
      <xdr:rowOff>27967</xdr:rowOff>
    </xdr:to>
    <xdr:grpSp>
      <xdr:nvGrpSpPr>
        <xdr:cNvPr id="10" name="グループ化 9">
          <a:extLst>
            <a:ext uri="{FF2B5EF4-FFF2-40B4-BE49-F238E27FC236}">
              <a16:creationId xmlns:a16="http://schemas.microsoft.com/office/drawing/2014/main" id="{00000000-0008-0000-0300-00000A000000}"/>
            </a:ext>
          </a:extLst>
        </xdr:cNvPr>
        <xdr:cNvGrpSpPr/>
      </xdr:nvGrpSpPr>
      <xdr:grpSpPr>
        <a:xfrm>
          <a:off x="3684509" y="14804112"/>
          <a:ext cx="4973638" cy="2092630"/>
          <a:chOff x="4175692" y="16329510"/>
          <a:chExt cx="4738688" cy="1994205"/>
        </a:xfrm>
      </xdr:grpSpPr>
      <xdr:grpSp>
        <xdr:nvGrpSpPr>
          <xdr:cNvPr id="11" name="グループ化 10">
            <a:extLst>
              <a:ext uri="{FF2B5EF4-FFF2-40B4-BE49-F238E27FC236}">
                <a16:creationId xmlns:a16="http://schemas.microsoft.com/office/drawing/2014/main" id="{00000000-0008-0000-0300-00000B000000}"/>
              </a:ext>
            </a:extLst>
          </xdr:cNvPr>
          <xdr:cNvGrpSpPr>
            <a:grpSpLocks/>
          </xdr:cNvGrpSpPr>
        </xdr:nvGrpSpPr>
        <xdr:grpSpPr bwMode="auto">
          <a:xfrm>
            <a:off x="4175692" y="16329510"/>
            <a:ext cx="4602615" cy="1994205"/>
            <a:chOff x="6584935" y="15353265"/>
            <a:chExt cx="4101029" cy="1769972"/>
          </a:xfrm>
        </xdr:grpSpPr>
        <xdr:sp macro="" textlink="">
          <xdr:nvSpPr>
            <xdr:cNvPr id="14" name="Text Box 13">
              <a:extLst>
                <a:ext uri="{FF2B5EF4-FFF2-40B4-BE49-F238E27FC236}">
                  <a16:creationId xmlns:a16="http://schemas.microsoft.com/office/drawing/2014/main" id="{00000000-0008-0000-0300-00000E000000}"/>
                </a:ext>
              </a:extLst>
            </xdr:cNvPr>
            <xdr:cNvSpPr txBox="1">
              <a:spLocks noChangeArrowheads="1"/>
            </xdr:cNvSpPr>
          </xdr:nvSpPr>
          <xdr:spPr bwMode="auto">
            <a:xfrm>
              <a:off x="6584935" y="15653048"/>
              <a:ext cx="3855858" cy="466079"/>
            </a:xfrm>
            <a:prstGeom prst="rect">
              <a:avLst/>
            </a:prstGeom>
            <a:noFill/>
            <a:ln w="9525">
              <a:noFill/>
              <a:miter lim="800000"/>
              <a:headEnd/>
              <a:tailEnd/>
            </a:ln>
          </xdr:spPr>
          <xdr:txBody>
            <a:bodyPr vertOverflow="clip" wrap="square" lIns="27432" tIns="18288" rIns="0" bIns="0" anchor="t" upright="1"/>
            <a:lstStyle/>
            <a:p>
              <a:pPr algn="l" rtl="0">
                <a:lnSpc>
                  <a:spcPts val="1800"/>
                </a:lnSpc>
                <a:defRPr sz="1000"/>
              </a:pPr>
              <a:r>
                <a:rPr lang="ja-JP" altLang="en-US" sz="1200" b="0" i="0" strike="noStrike">
                  <a:solidFill>
                    <a:srgbClr val="000000"/>
                  </a:solidFill>
                  <a:latin typeface="ＭＳ Ｐゴシック"/>
                  <a:ea typeface="+mn-ea"/>
                </a:rPr>
                <a:t>〒</a:t>
              </a:r>
              <a:r>
                <a:rPr lang="en-US" altLang="ja-JP" sz="1200" b="0" i="0" strike="noStrike">
                  <a:solidFill>
                    <a:srgbClr val="000000"/>
                  </a:solidFill>
                  <a:latin typeface="ＭＳ Ｐゴシック"/>
                  <a:ea typeface="+mn-ea"/>
                </a:rPr>
                <a:t>100-8792</a:t>
              </a:r>
              <a:r>
                <a:rPr lang="ja-JP" altLang="en-US" sz="1200" b="0" i="0" strike="noStrike" baseline="0">
                  <a:solidFill>
                    <a:srgbClr val="000000"/>
                  </a:solidFill>
                  <a:latin typeface="ＭＳ Ｐゴシック"/>
                  <a:ea typeface="ＭＳ Ｐゴシック"/>
                </a:rPr>
                <a:t>　</a:t>
              </a:r>
              <a:r>
                <a:rPr lang="ja-JP" altLang="en-US" sz="1200" b="0" i="0" strike="noStrike">
                  <a:solidFill>
                    <a:srgbClr val="000000"/>
                  </a:solidFill>
                  <a:latin typeface="ＭＳ Ｐゴシック"/>
                  <a:ea typeface="+mn-ea"/>
                </a:rPr>
                <a:t>東京都千代田区大手町二丁目</a:t>
              </a:r>
              <a:r>
                <a:rPr lang="en-US" altLang="ja-JP" sz="1200" b="0" i="0" strike="noStrike">
                  <a:solidFill>
                    <a:srgbClr val="000000"/>
                  </a:solidFill>
                  <a:latin typeface="ＭＳ Ｐゴシック"/>
                  <a:ea typeface="+mn-ea"/>
                </a:rPr>
                <a:t>3</a:t>
              </a:r>
              <a:r>
                <a:rPr lang="ja-JP" altLang="en-US" sz="1200" b="0" i="0" strike="noStrike">
                  <a:solidFill>
                    <a:srgbClr val="000000"/>
                  </a:solidFill>
                  <a:latin typeface="ＭＳ Ｐゴシック"/>
                  <a:ea typeface="+mn-ea"/>
                </a:rPr>
                <a:t>番</a:t>
              </a:r>
              <a:r>
                <a:rPr lang="en-US" altLang="ja-JP" sz="1200" b="0" i="0" strike="noStrike">
                  <a:solidFill>
                    <a:srgbClr val="000000"/>
                  </a:solidFill>
                  <a:latin typeface="ＭＳ Ｐゴシック"/>
                  <a:ea typeface="+mn-ea"/>
                </a:rPr>
                <a:t>1</a:t>
              </a:r>
              <a:r>
                <a:rPr lang="ja-JP" altLang="en-US" sz="1200" b="0" i="0" strike="noStrike">
                  <a:solidFill>
                    <a:srgbClr val="000000"/>
                  </a:solidFill>
                  <a:latin typeface="ＭＳ Ｐゴシック"/>
                  <a:ea typeface="+mn-ea"/>
                </a:rPr>
                <a:t>号</a:t>
              </a:r>
              <a:r>
                <a:rPr lang="ja-JP" altLang="en-US" sz="1400" b="1" i="0" strike="noStrike">
                  <a:solidFill>
                    <a:srgbClr val="000000"/>
                  </a:solidFill>
                  <a:latin typeface="ＭＳ Ｐゴシック"/>
                  <a:ea typeface="ＭＳ Ｐゴシック"/>
                </a:rPr>
                <a:t>　</a:t>
              </a:r>
              <a:r>
                <a:rPr lang="ja-JP" altLang="en-US" sz="1100" b="1" i="0" strike="noStrike">
                  <a:solidFill>
                    <a:srgbClr val="000000"/>
                  </a:solidFill>
                  <a:latin typeface="ＭＳ Ｐゴシック"/>
                  <a:ea typeface="ＭＳ Ｐゴシック"/>
                </a:rPr>
                <a:t>　</a:t>
              </a: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6631303" y="15353265"/>
              <a:ext cx="1065180" cy="27655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200"/>
                <a:t>企画・監修</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6650403" y="16029309"/>
              <a:ext cx="1059203" cy="26633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300"/>
                <a:t>販売者</a:t>
              </a:r>
              <a:endParaRPr kumimoji="1" lang="en-US" altLang="ja-JP" sz="1300"/>
            </a:p>
          </xdr:txBody>
        </xdr:sp>
        <xdr:sp macro="" textlink="">
          <xdr:nvSpPr>
            <xdr:cNvPr id="17" name="Text Box 13">
              <a:extLst>
                <a:ext uri="{FF2B5EF4-FFF2-40B4-BE49-F238E27FC236}">
                  <a16:creationId xmlns:a16="http://schemas.microsoft.com/office/drawing/2014/main" id="{00000000-0008-0000-0300-000011000000}"/>
                </a:ext>
              </a:extLst>
            </xdr:cNvPr>
            <xdr:cNvSpPr txBox="1">
              <a:spLocks noChangeArrowheads="1"/>
            </xdr:cNvSpPr>
          </xdr:nvSpPr>
          <xdr:spPr bwMode="auto">
            <a:xfrm>
              <a:off x="6584935" y="16371184"/>
              <a:ext cx="4101029" cy="752053"/>
            </a:xfrm>
            <a:prstGeom prst="rect">
              <a:avLst/>
            </a:prstGeom>
            <a:noFill/>
            <a:ln w="9525">
              <a:noFill/>
              <a:miter lim="800000"/>
              <a:headEnd/>
              <a:tailEnd/>
            </a:ln>
          </xdr:spPr>
          <xdr:txBody>
            <a:bodyPr vertOverflow="clip" wrap="square" lIns="27432" tIns="18288" rIns="0" bIns="0" anchor="t" upright="1"/>
            <a:lstStyle/>
            <a:p>
              <a:pPr algn="l" rtl="0">
                <a:lnSpc>
                  <a:spcPts val="1900"/>
                </a:lnSpc>
                <a:defRPr sz="1000"/>
              </a:pPr>
              <a:r>
                <a:rPr lang="ja-JP" altLang="en-US" sz="1200" b="0" i="0" strike="noStrike">
                  <a:solidFill>
                    <a:srgbClr val="000000"/>
                  </a:solidFill>
                  <a:latin typeface="ＭＳ Ｐゴシック"/>
                  <a:ea typeface="ＭＳ Ｐゴシック"/>
                </a:rPr>
                <a:t>〒</a:t>
              </a:r>
              <a:r>
                <a:rPr lang="en-US" altLang="ja-JP" sz="1200" b="0" i="0" strike="noStrike">
                  <a:solidFill>
                    <a:srgbClr val="000000"/>
                  </a:solidFill>
                  <a:latin typeface="ＭＳ Ｐゴシック"/>
                  <a:ea typeface="ＭＳ Ｐゴシック"/>
                </a:rPr>
                <a:t>135-0016</a:t>
              </a:r>
              <a:r>
                <a:rPr lang="ja-JP" altLang="en-US" sz="1200" b="0" i="0" strike="noStrike" baseline="0">
                  <a:solidFill>
                    <a:srgbClr val="000000"/>
                  </a:solidFill>
                  <a:latin typeface="ＭＳ Ｐゴシック"/>
                  <a:ea typeface="ＭＳ Ｐゴシック"/>
                </a:rPr>
                <a:t>  </a:t>
              </a:r>
              <a:r>
                <a:rPr lang="ja-JP" altLang="en-US" sz="1200" b="0" i="0" strike="noStrike">
                  <a:solidFill>
                    <a:srgbClr val="000000"/>
                  </a:solidFill>
                  <a:latin typeface="ＭＳ Ｐゴシック"/>
                  <a:ea typeface="ＭＳ Ｐゴシック"/>
                </a:rPr>
                <a:t>東京都江東区東陽四丁目</a:t>
              </a:r>
              <a:r>
                <a:rPr lang="en-US" altLang="ja-JP" sz="1200" b="0" i="0" strike="noStrike">
                  <a:solidFill>
                    <a:srgbClr val="000000"/>
                  </a:solidFill>
                  <a:latin typeface="ＭＳ Ｐゴシック"/>
                  <a:ea typeface="ＭＳ Ｐゴシック"/>
                </a:rPr>
                <a:t>1</a:t>
              </a:r>
              <a:r>
                <a:rPr lang="ja-JP" altLang="en-US" sz="1200" b="0" i="0" strike="noStrike">
                  <a:solidFill>
                    <a:srgbClr val="000000"/>
                  </a:solidFill>
                  <a:latin typeface="ＭＳ Ｐゴシック"/>
                  <a:ea typeface="ＭＳ Ｐゴシック"/>
                </a:rPr>
                <a:t>番</a:t>
              </a:r>
              <a:r>
                <a:rPr lang="en-US" altLang="ja-JP" sz="1200" b="0" i="0" strike="noStrike">
                  <a:solidFill>
                    <a:srgbClr val="000000"/>
                  </a:solidFill>
                  <a:latin typeface="ＭＳ Ｐゴシック"/>
                  <a:ea typeface="ＭＳ Ｐゴシック"/>
                </a:rPr>
                <a:t>13</a:t>
              </a:r>
              <a:r>
                <a:rPr lang="ja-JP" altLang="en-US" sz="1200" b="0" i="0" strike="noStrike">
                  <a:solidFill>
                    <a:srgbClr val="000000"/>
                  </a:solidFill>
                  <a:latin typeface="ＭＳ Ｐゴシック"/>
                  <a:ea typeface="ＭＳ Ｐゴシック"/>
                </a:rPr>
                <a:t>号</a:t>
              </a:r>
              <a:r>
                <a:rPr lang="en-US" altLang="ja-JP" sz="1200" b="0" i="0" strike="noStrike" baseline="0">
                  <a:solidFill>
                    <a:srgbClr val="000000"/>
                  </a:solidFill>
                  <a:latin typeface="ＭＳ Ｐゴシック"/>
                  <a:ea typeface="ＭＳ Ｐゴシック"/>
                </a:rPr>
                <a:t> </a:t>
              </a:r>
            </a:p>
            <a:p>
              <a:pPr algn="l" rtl="0">
                <a:lnSpc>
                  <a:spcPts val="1400"/>
                </a:lnSpc>
                <a:defRPr sz="1000"/>
              </a:pPr>
              <a:r>
                <a:rPr lang="ja-JP" altLang="en-US" sz="1200" b="0" i="0" strike="noStrike" baseline="0">
                  <a:solidFill>
                    <a:srgbClr val="000000"/>
                  </a:solidFill>
                  <a:latin typeface="ＭＳ Ｐゴシック"/>
                  <a:ea typeface="ＭＳ Ｐゴシック"/>
                </a:rPr>
                <a:t>　　　　　　　　 </a:t>
              </a:r>
              <a:r>
                <a:rPr lang="ja-JP" altLang="en-US" sz="1200" b="0" i="0" strike="noStrike">
                  <a:solidFill>
                    <a:srgbClr val="000000"/>
                  </a:solidFill>
                  <a:latin typeface="ＭＳ Ｐゴシック"/>
                  <a:ea typeface="ＭＳ Ｐゴシック"/>
                </a:rPr>
                <a:t>東陽セントラルビル</a:t>
              </a:r>
              <a:endParaRPr lang="en-US" altLang="ja-JP" sz="1200" b="0" i="0" strike="noStrike">
                <a:solidFill>
                  <a:srgbClr val="000000"/>
                </a:solidFill>
                <a:latin typeface="ＭＳ Ｐゴシック"/>
                <a:ea typeface="ＭＳ Ｐゴシック"/>
              </a:endParaRPr>
            </a:p>
            <a:p>
              <a:pPr algn="l" rtl="0">
                <a:lnSpc>
                  <a:spcPts val="1400"/>
                </a:lnSpc>
                <a:defRPr sz="1000"/>
              </a:pPr>
              <a:r>
                <a:rPr lang="ja-JP" altLang="ja-JP" sz="1000" b="0" i="0" baseline="0">
                  <a:effectLst/>
                  <a:latin typeface="+mn-lt"/>
                  <a:ea typeface="+mn-ea"/>
                  <a:cs typeface="+mn-cs"/>
                </a:rPr>
                <a:t>　　　　　　　　 </a:t>
              </a:r>
              <a:r>
                <a:rPr lang="en-US" altLang="ja-JP" sz="1000" b="0" i="0" baseline="0">
                  <a:effectLst/>
                  <a:latin typeface="+mn-lt"/>
                  <a:ea typeface="+mn-ea"/>
                  <a:cs typeface="+mn-cs"/>
                </a:rPr>
                <a:t>      </a:t>
              </a:r>
              <a:r>
                <a:rPr lang="ja-JP" altLang="en-US" sz="1200" b="0" i="0" strike="noStrike">
                  <a:solidFill>
                    <a:srgbClr val="000000"/>
                  </a:solidFill>
                  <a:latin typeface="ＭＳ Ｐゴシック"/>
                  <a:ea typeface="ＭＳ Ｐゴシック"/>
                </a:rPr>
                <a:t>代表者　荒若　仁</a:t>
              </a:r>
            </a:p>
          </xdr:txBody>
        </xdr:sp>
        <xdr:cxnSp macro="">
          <xdr:nvCxnSpPr>
            <xdr:cNvPr id="18" name="直線コネクタ 17">
              <a:extLst>
                <a:ext uri="{FF2B5EF4-FFF2-40B4-BE49-F238E27FC236}">
                  <a16:creationId xmlns:a16="http://schemas.microsoft.com/office/drawing/2014/main" id="{00000000-0008-0000-0300-000012000000}"/>
                </a:ext>
              </a:extLst>
            </xdr:cNvPr>
            <xdr:cNvCxnSpPr/>
          </xdr:nvCxnSpPr>
          <xdr:spPr>
            <a:xfrm flipV="1">
              <a:off x="6621754" y="15943036"/>
              <a:ext cx="3512221" cy="7406"/>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12" name="Text Box 13">
            <a:extLst>
              <a:ext uri="{FF2B5EF4-FFF2-40B4-BE49-F238E27FC236}">
                <a16:creationId xmlns:a16="http://schemas.microsoft.com/office/drawing/2014/main" id="{00000000-0008-0000-0300-00000C000000}"/>
              </a:ext>
            </a:extLst>
          </xdr:cNvPr>
          <xdr:cNvSpPr txBox="1">
            <a:spLocks noChangeArrowheads="1"/>
          </xdr:cNvSpPr>
        </xdr:nvSpPr>
        <xdr:spPr bwMode="auto">
          <a:xfrm>
            <a:off x="5473474" y="16353328"/>
            <a:ext cx="2194151" cy="482110"/>
          </a:xfrm>
          <a:prstGeom prst="rect">
            <a:avLst/>
          </a:prstGeom>
          <a:noFill/>
          <a:ln w="9525">
            <a:noFill/>
            <a:miter lim="800000"/>
            <a:headEnd/>
            <a:tailEnd/>
          </a:ln>
        </xdr:spPr>
        <xdr:txBody>
          <a:bodyPr vertOverflow="clip" wrap="square" lIns="27432" tIns="18288" rIns="0" bIns="0" anchor="t" upright="1"/>
          <a:lstStyle/>
          <a:p>
            <a:pPr algn="l" rtl="0">
              <a:lnSpc>
                <a:spcPts val="1800"/>
              </a:lnSpc>
              <a:defRPr sz="1000"/>
            </a:pPr>
            <a:r>
              <a:rPr lang="ja-JP" altLang="en-US" sz="1400" b="1" i="0" strike="noStrike">
                <a:solidFill>
                  <a:srgbClr val="000000"/>
                </a:solidFill>
                <a:latin typeface="ＭＳ Ｐゴシック"/>
                <a:ea typeface="ＭＳ Ｐゴシック"/>
              </a:rPr>
              <a:t>日本郵便株式会社</a:t>
            </a:r>
            <a:endParaRPr lang="ja-JP" altLang="en-US" sz="1100" b="1" i="0" strike="noStrike">
              <a:solidFill>
                <a:srgbClr val="000000"/>
              </a:solidFill>
              <a:latin typeface="ＭＳ Ｐゴシック"/>
              <a:ea typeface="ＭＳ Ｐゴシック"/>
            </a:endParaRPr>
          </a:p>
        </xdr:txBody>
      </xdr:sp>
      <xdr:sp macro="" textlink="">
        <xdr:nvSpPr>
          <xdr:cNvPr id="13" name="Text Box 13">
            <a:extLst>
              <a:ext uri="{FF2B5EF4-FFF2-40B4-BE49-F238E27FC236}">
                <a16:creationId xmlns:a16="http://schemas.microsoft.com/office/drawing/2014/main" id="{00000000-0008-0000-0300-00000D000000}"/>
              </a:ext>
            </a:extLst>
          </xdr:cNvPr>
          <xdr:cNvSpPr txBox="1">
            <a:spLocks noChangeArrowheads="1"/>
          </xdr:cNvSpPr>
        </xdr:nvSpPr>
        <xdr:spPr bwMode="auto">
          <a:xfrm>
            <a:off x="5473474" y="17121188"/>
            <a:ext cx="3440906" cy="511968"/>
          </a:xfrm>
          <a:prstGeom prst="rect">
            <a:avLst/>
          </a:prstGeom>
          <a:noFill/>
          <a:ln w="9525">
            <a:noFill/>
            <a:miter lim="800000"/>
            <a:headEnd/>
            <a:tailEnd/>
          </a:ln>
        </xdr:spPr>
        <xdr:txBody>
          <a:bodyPr vertOverflow="clip" wrap="square" lIns="27432" tIns="18288" rIns="0" bIns="0" anchor="t" upright="1"/>
          <a:lstStyle/>
          <a:p>
            <a:pPr algn="l" rtl="0">
              <a:lnSpc>
                <a:spcPts val="1900"/>
              </a:lnSpc>
              <a:defRPr sz="1000"/>
            </a:pPr>
            <a:r>
              <a:rPr lang="ja-JP" altLang="en-US" sz="1400" b="1" i="0" strike="noStrike">
                <a:solidFill>
                  <a:srgbClr val="000000"/>
                </a:solidFill>
                <a:latin typeface="ＭＳ Ｐゴシック"/>
                <a:ea typeface="ＭＳ Ｐゴシック"/>
              </a:rPr>
              <a:t>株式会社 郵便局物販サービス</a:t>
            </a:r>
            <a:endParaRPr lang="ja-JP" altLang="en-US" sz="1200" b="0" i="0" strike="noStrike">
              <a:solidFill>
                <a:srgbClr val="000000"/>
              </a:solidFill>
              <a:latin typeface="ＭＳ Ｐゴシック"/>
              <a:ea typeface="ＭＳ Ｐゴシック"/>
            </a:endParaRPr>
          </a:p>
        </xdr:txBody>
      </xdr:sp>
    </xdr:grpSp>
    <xdr:clientData/>
  </xdr:twoCellAnchor>
  <xdr:twoCellAnchor>
    <xdr:from>
      <xdr:col>0</xdr:col>
      <xdr:colOff>10584</xdr:colOff>
      <xdr:row>223</xdr:row>
      <xdr:rowOff>31749</xdr:rowOff>
    </xdr:from>
    <xdr:to>
      <xdr:col>64</xdr:col>
      <xdr:colOff>57642</xdr:colOff>
      <xdr:row>251</xdr:row>
      <xdr:rowOff>36237</xdr:rowOff>
    </xdr:to>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10584" y="14900274"/>
          <a:ext cx="4314258" cy="1871388"/>
          <a:chOff x="31750" y="14022931"/>
          <a:chExt cx="4111058" cy="1782491"/>
        </a:xfrm>
      </xdr:grpSpPr>
      <xdr:sp macro="" textlink="">
        <xdr:nvSpPr>
          <xdr:cNvPr id="22" name="Text Box 12">
            <a:extLst>
              <a:ext uri="{FF2B5EF4-FFF2-40B4-BE49-F238E27FC236}">
                <a16:creationId xmlns:a16="http://schemas.microsoft.com/office/drawing/2014/main" id="{00000000-0008-0000-0300-000016000000}"/>
              </a:ext>
            </a:extLst>
          </xdr:cNvPr>
          <xdr:cNvSpPr txBox="1">
            <a:spLocks noChangeArrowheads="1"/>
          </xdr:cNvSpPr>
        </xdr:nvSpPr>
        <xdr:spPr bwMode="auto">
          <a:xfrm>
            <a:off x="31750" y="14033497"/>
            <a:ext cx="4111058" cy="1771925"/>
          </a:xfrm>
          <a:prstGeom prst="rect">
            <a:avLst/>
          </a:prstGeom>
          <a:noFill/>
          <a:ln w="9525">
            <a:noFill/>
            <a:miter lim="800000"/>
            <a:headEnd/>
            <a:tailEnd/>
          </a:ln>
        </xdr:spPr>
        <xdr:txBody>
          <a:bodyPr vertOverflow="clip" wrap="square" lIns="36576" tIns="18288" rIns="0" bIns="0" anchor="t" upright="1"/>
          <a:lstStyle/>
          <a:p>
            <a:pPr algn="l" rtl="0">
              <a:lnSpc>
                <a:spcPts val="1600"/>
              </a:lnSpc>
              <a:defRPr sz="1000"/>
            </a:pPr>
            <a:r>
              <a:rPr lang="ja-JP" altLang="en-US" sz="1400" b="1" i="0" strike="noStrike">
                <a:solidFill>
                  <a:srgbClr val="000000"/>
                </a:solidFill>
                <a:latin typeface="ＭＳ Ｐゴシック"/>
                <a:ea typeface="ＭＳ Ｐゴシック"/>
              </a:rPr>
              <a:t>  </a:t>
            </a:r>
            <a:r>
              <a:rPr lang="ja-JP" altLang="en-US" sz="1200" b="1" i="0" strike="noStrike">
                <a:solidFill>
                  <a:srgbClr val="000000"/>
                </a:solidFill>
                <a:latin typeface="ＭＳ Ｐゴシック"/>
                <a:ea typeface="ＭＳ Ｐゴシック"/>
              </a:rPr>
              <a:t>●</a:t>
            </a: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r>
              <a:rPr lang="ja-JP" altLang="en-US" sz="1400" b="1" i="0" strike="noStrike" baseline="0">
                <a:solidFill>
                  <a:srgbClr val="000000"/>
                </a:solidFill>
                <a:effectLst/>
                <a:latin typeface="ＭＳ Ｐゴシック"/>
                <a:ea typeface="ＭＳ Ｐゴシック"/>
                <a:cs typeface="+mn-cs"/>
              </a:rPr>
              <a:t> </a:t>
            </a:r>
            <a:r>
              <a:rPr lang="en-US" altLang="ja-JP" sz="1400" b="1" i="0" strike="noStrike">
                <a:solidFill>
                  <a:srgbClr val="000000"/>
                </a:solidFill>
                <a:effectLst/>
                <a:latin typeface="ＭＳ Ｐゴシック"/>
                <a:ea typeface="ＭＳ Ｐゴシック"/>
                <a:cs typeface="+mn-cs"/>
              </a:rPr>
              <a:t> </a:t>
            </a:r>
            <a:r>
              <a:rPr lang="ja-JP" altLang="ja-JP" sz="1200" b="0" i="0">
                <a:effectLst/>
                <a:latin typeface="+mn-lt"/>
                <a:ea typeface="+mn-ea"/>
                <a:cs typeface="+mn-cs"/>
              </a:rPr>
              <a:t>◎商品に関するお問合せ先</a:t>
            </a:r>
            <a:endParaRPr lang="ja-JP" altLang="ja-JP" sz="1200" b="0">
              <a:effectLst/>
            </a:endParaRPr>
          </a:p>
          <a:p>
            <a:pPr rtl="0"/>
            <a:r>
              <a:rPr lang="ja-JP" altLang="ja-JP" sz="1200" b="1" i="0">
                <a:effectLst/>
                <a:latin typeface="+mn-lt"/>
                <a:ea typeface="+mn-ea"/>
                <a:cs typeface="+mn-cs"/>
              </a:rPr>
              <a:t>　　</a:t>
            </a:r>
            <a:r>
              <a:rPr lang="ja-JP" altLang="ja-JP" sz="1200" b="0" i="0" baseline="0">
                <a:effectLst/>
                <a:latin typeface="+mn-lt"/>
                <a:ea typeface="+mn-ea"/>
                <a:cs typeface="+mn-cs"/>
              </a:rPr>
              <a:t>  </a:t>
            </a:r>
            <a:endParaRPr lang="ja-JP" altLang="ja-JP" sz="1200" b="0">
              <a:effectLst/>
              <a:latin typeface="+mn-ea"/>
              <a:ea typeface="+mn-ea"/>
            </a:endParaRPr>
          </a:p>
          <a:p>
            <a:pPr algn="l" rtl="0">
              <a:lnSpc>
                <a:spcPts val="1300"/>
              </a:lnSpc>
              <a:defRPr sz="1000"/>
            </a:pPr>
            <a:r>
              <a:rPr lang="ja-JP" altLang="en-US" sz="1400" b="1" i="0" strike="noStrike">
                <a:solidFill>
                  <a:srgbClr val="000000"/>
                </a:solidFill>
                <a:latin typeface="ＭＳ Ｐゴシック"/>
                <a:ea typeface="ＭＳ Ｐゴシック"/>
              </a:rPr>
              <a:t>　</a:t>
            </a:r>
            <a:endParaRPr lang="en-US" altLang="ja-JP" sz="1400" b="1" i="0" strike="noStrike">
              <a:solidFill>
                <a:srgbClr val="000000"/>
              </a:solidFill>
              <a:latin typeface="ＭＳ Ｐゴシック"/>
              <a:ea typeface="ＭＳ Ｐゴシック"/>
            </a:endParaRPr>
          </a:p>
          <a:p>
            <a:pPr algn="l" rtl="0">
              <a:lnSpc>
                <a:spcPts val="1600"/>
              </a:lnSpc>
              <a:defRPr sz="1000"/>
            </a:pPr>
            <a:r>
              <a:rPr lang="ja-JP" altLang="en-US" sz="1400" b="1" i="0" strike="noStrike" baseline="0">
                <a:solidFill>
                  <a:srgbClr val="000000"/>
                </a:solidFill>
                <a:latin typeface="ＭＳ Ｐゴシック"/>
                <a:ea typeface="ＭＳ Ｐゴシック"/>
              </a:rPr>
              <a:t>　</a:t>
            </a:r>
            <a:r>
              <a:rPr lang="ja-JP" altLang="en-US" sz="1200" b="0" i="0" strike="noStrike" baseline="0">
                <a:solidFill>
                  <a:srgbClr val="000000"/>
                </a:solidFill>
                <a:latin typeface="ＭＳ Ｐゴシック"/>
                <a:ea typeface="ＭＳ Ｐゴシック"/>
              </a:rPr>
              <a:t>◎お申込み方法及びお申込み後のお問合せ先</a:t>
            </a:r>
            <a:endParaRPr lang="en-US" altLang="ja-JP" sz="1200" b="0" i="0" strike="noStrike" baseline="0">
              <a:solidFill>
                <a:srgbClr val="000000"/>
              </a:solidFill>
              <a:latin typeface="ＭＳ Ｐゴシック"/>
              <a:ea typeface="ＭＳ Ｐゴシック"/>
            </a:endParaRPr>
          </a:p>
          <a:p>
            <a:pPr algn="l" rtl="0">
              <a:lnSpc>
                <a:spcPts val="1600"/>
              </a:lnSpc>
              <a:defRPr sz="1000"/>
            </a:pPr>
            <a:r>
              <a:rPr lang="ja-JP" altLang="en-US" sz="1400" b="1" i="0" strike="noStrike" baseline="0">
                <a:solidFill>
                  <a:srgbClr val="000000"/>
                </a:solidFill>
                <a:latin typeface="ＭＳ Ｐゴシック"/>
                <a:ea typeface="ＭＳ Ｐゴシック"/>
              </a:rPr>
              <a:t>　　郵便局カタログ販売センター</a:t>
            </a:r>
            <a:endParaRPr lang="en-US" altLang="ja-JP" sz="1400" b="1" i="0" strike="noStrike" baseline="0">
              <a:solidFill>
                <a:srgbClr val="000000"/>
              </a:solidFill>
              <a:latin typeface="ＭＳ Ｐゴシック"/>
              <a:ea typeface="ＭＳ Ｐゴシック"/>
            </a:endParaRPr>
          </a:p>
          <a:p>
            <a:pPr algn="l" rtl="0">
              <a:lnSpc>
                <a:spcPts val="1600"/>
              </a:lnSpc>
              <a:defRPr sz="1000"/>
            </a:pPr>
            <a:r>
              <a:rPr lang="ja-JP" altLang="en-US" sz="1400" b="1" i="0" strike="noStrike" baseline="0">
                <a:solidFill>
                  <a:srgbClr val="000000"/>
                </a:solidFill>
                <a:latin typeface="ＭＳ Ｐゴシック"/>
                <a:ea typeface="ＭＳ Ｐゴシック"/>
              </a:rPr>
              <a:t>　　</a:t>
            </a:r>
            <a:endParaRPr lang="en-US" altLang="ja-JP" sz="1200" b="0" i="0" strike="noStrike">
              <a:solidFill>
                <a:srgbClr val="000000"/>
              </a:solidFill>
              <a:latin typeface="ＭＳ Ｐゴシック"/>
              <a:ea typeface="ＭＳ Ｐゴシック"/>
            </a:endParaRPr>
          </a:p>
        </xdr:txBody>
      </xdr:sp>
      <mc:AlternateContent xmlns:mc="http://schemas.openxmlformats.org/markup-compatibility/2006" xmlns:a14="http://schemas.microsoft.com/office/drawing/2010/main">
        <mc:Choice Requires="a14">
          <xdr:pic>
            <xdr:nvPicPr>
              <xdr:cNvPr id="23" name="図 22">
                <a:extLst>
                  <a:ext uri="{FF2B5EF4-FFF2-40B4-BE49-F238E27FC236}">
                    <a16:creationId xmlns:a16="http://schemas.microsoft.com/office/drawing/2014/main" id="{00000000-0008-0000-0300-000017000000}"/>
                  </a:ext>
                </a:extLst>
              </xdr:cNvPr>
              <xdr:cNvPicPr>
                <a:picLocks noChangeAspect="1" noChangeArrowheads="1"/>
                <a:extLst>
                  <a:ext uri="{84589F7E-364E-4C9E-8A38-B11213B215E9}">
                    <a14:cameraTool cellRange="リスト!$B$25" spid="_x0000_s123173"/>
                  </a:ext>
                </a:extLst>
              </xdr:cNvPicPr>
            </xdr:nvPicPr>
            <xdr:blipFill>
              <a:blip xmlns:r="http://schemas.openxmlformats.org/officeDocument/2006/relationships" r:embed="rId5"/>
              <a:srcRect/>
              <a:stretch>
                <a:fillRect/>
              </a:stretch>
            </xdr:blipFill>
            <xdr:spPr bwMode="auto">
              <a:xfrm>
                <a:off x="349251" y="14022931"/>
                <a:ext cx="2741083" cy="254000"/>
              </a:xfrm>
              <a:prstGeom prst="rect">
                <a:avLst/>
              </a:prstGeom>
              <a:noFill/>
              <a:ln w="9525">
                <a:noFill/>
                <a:miter lim="800000"/>
                <a:headEnd/>
                <a:tailEnd/>
              </a:ln>
            </xdr:spPr>
          </xdr:pic>
        </mc:Choice>
        <mc:Fallback xmlns=""/>
      </mc:AlternateContent>
      <mc:AlternateContent xmlns:mc="http://schemas.openxmlformats.org/markup-compatibility/2006" xmlns:a14="http://schemas.microsoft.com/office/drawing/2010/main">
        <mc:Choice Requires="a14">
          <xdr:pic>
            <xdr:nvPicPr>
              <xdr:cNvPr id="24" name="図 23">
                <a:extLst>
                  <a:ext uri="{FF2B5EF4-FFF2-40B4-BE49-F238E27FC236}">
                    <a16:creationId xmlns:a16="http://schemas.microsoft.com/office/drawing/2014/main" id="{00000000-0008-0000-0300-000018000000}"/>
                  </a:ext>
                </a:extLst>
              </xdr:cNvPr>
              <xdr:cNvPicPr>
                <a:picLocks noChangeAspect="1" noChangeArrowheads="1"/>
                <a:extLst>
                  <a:ext uri="{84589F7E-364E-4C9E-8A38-B11213B215E9}">
                    <a14:cameraTool cellRange="リスト!$B$26" spid="_x0000_s123174"/>
                  </a:ext>
                </a:extLst>
              </xdr:cNvPicPr>
            </xdr:nvPicPr>
            <xdr:blipFill>
              <a:blip xmlns:r="http://schemas.openxmlformats.org/officeDocument/2006/relationships" r:embed="rId6"/>
              <a:srcRect/>
              <a:stretch>
                <a:fillRect/>
              </a:stretch>
            </xdr:blipFill>
            <xdr:spPr bwMode="auto">
              <a:xfrm>
                <a:off x="296335" y="14541501"/>
                <a:ext cx="2476498" cy="220432"/>
              </a:xfrm>
              <a:prstGeom prst="rect">
                <a:avLst/>
              </a:prstGeom>
              <a:noFill/>
              <a:ln w="9525">
                <a:noFill/>
                <a:miter lim="800000"/>
                <a:headEnd/>
                <a:tailEnd/>
              </a:ln>
            </xdr:spPr>
          </xdr:pic>
        </mc:Choice>
        <mc:Fallback xmlns=""/>
      </mc:AlternateContent>
      <mc:AlternateContent xmlns:mc="http://schemas.openxmlformats.org/markup-compatibility/2006" xmlns:a14="http://schemas.microsoft.com/office/drawing/2010/main">
        <mc:Choice Requires="a14">
          <xdr:pic>
            <xdr:nvPicPr>
              <xdr:cNvPr id="25" name="図 24">
                <a:extLst>
                  <a:ext uri="{FF2B5EF4-FFF2-40B4-BE49-F238E27FC236}">
                    <a16:creationId xmlns:a16="http://schemas.microsoft.com/office/drawing/2014/main" id="{00000000-0008-0000-0300-000019000000}"/>
                  </a:ext>
                </a:extLst>
              </xdr:cNvPr>
              <xdr:cNvPicPr>
                <a:picLocks noChangeAspect="1" noChangeArrowheads="1"/>
                <a:extLst>
                  <a:ext uri="{84589F7E-364E-4C9E-8A38-B11213B215E9}">
                    <a14:cameraTool cellRange="リスト!$B$27" spid="_x0000_s123175"/>
                  </a:ext>
                </a:extLst>
              </xdr:cNvPicPr>
            </xdr:nvPicPr>
            <xdr:blipFill>
              <a:blip xmlns:r="http://schemas.openxmlformats.org/officeDocument/2006/relationships" r:embed="rId7"/>
              <a:srcRect/>
              <a:stretch>
                <a:fillRect/>
              </a:stretch>
            </xdr:blipFill>
            <xdr:spPr bwMode="auto">
              <a:xfrm>
                <a:off x="285751" y="15250586"/>
                <a:ext cx="2285992" cy="222247"/>
              </a:xfrm>
              <a:prstGeom prst="rect">
                <a:avLst/>
              </a:prstGeom>
              <a:noFill/>
              <a:ln w="9525">
                <a:noFill/>
                <a:miter lim="800000"/>
                <a:headEnd/>
                <a:tailEnd/>
              </a:ln>
            </xdr:spPr>
          </xdr:pic>
        </mc:Choice>
        <mc:Fallback xmlns=""/>
      </mc:AlternateContent>
    </xdr:grpSp>
    <xdr:clientData/>
  </xdr:twoCellAnchor>
  <mc:AlternateContent xmlns:mc="http://schemas.openxmlformats.org/markup-compatibility/2006">
    <mc:Choice xmlns:a14="http://schemas.microsoft.com/office/drawing/2010/main" Requires="a14">
      <xdr:twoCellAnchor editAs="oneCell">
        <xdr:from>
          <xdr:col>6</xdr:col>
          <xdr:colOff>10583</xdr:colOff>
          <xdr:row>63</xdr:row>
          <xdr:rowOff>52917</xdr:rowOff>
        </xdr:from>
        <xdr:to>
          <xdr:col>58</xdr:col>
          <xdr:colOff>21167</xdr:colOff>
          <xdr:row>71</xdr:row>
          <xdr:rowOff>44993</xdr:rowOff>
        </xdr:to>
        <xdr:pic>
          <xdr:nvPicPr>
            <xdr:cNvPr id="26" name="図 25">
              <a:extLst>
                <a:ext uri="{FF2B5EF4-FFF2-40B4-BE49-F238E27FC236}">
                  <a16:creationId xmlns:a16="http://schemas.microsoft.com/office/drawing/2014/main" id="{00000000-0008-0000-0300-00001A000000}"/>
                </a:ext>
              </a:extLst>
            </xdr:cNvPr>
            <xdr:cNvPicPr>
              <a:picLocks noChangeAspect="1" noChangeArrowheads="1"/>
              <a:extLst>
                <a:ext uri="{84589F7E-364E-4C9E-8A38-B11213B215E9}">
                  <a14:cameraTool cellRange="リスト!$B$31" spid="_x0000_s123176"/>
                </a:ext>
              </a:extLst>
            </xdr:cNvPicPr>
          </xdr:nvPicPr>
          <xdr:blipFill>
            <a:blip xmlns:r="http://schemas.openxmlformats.org/officeDocument/2006/relationships" r:embed="rId8"/>
            <a:srcRect/>
            <a:stretch>
              <a:fillRect/>
            </a:stretch>
          </xdr:blipFill>
          <xdr:spPr bwMode="auto">
            <a:xfrm>
              <a:off x="391583" y="4053417"/>
              <a:ext cx="3312584" cy="500076"/>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52915</xdr:colOff>
          <xdr:row>70</xdr:row>
          <xdr:rowOff>0</xdr:rowOff>
        </xdr:from>
        <xdr:to>
          <xdr:col>62</xdr:col>
          <xdr:colOff>10583</xdr:colOff>
          <xdr:row>80</xdr:row>
          <xdr:rowOff>35719</xdr:rowOff>
        </xdr:to>
        <xdr:pic>
          <xdr:nvPicPr>
            <xdr:cNvPr id="27" name="図 26">
              <a:extLst>
                <a:ext uri="{FF2B5EF4-FFF2-40B4-BE49-F238E27FC236}">
                  <a16:creationId xmlns:a16="http://schemas.microsoft.com/office/drawing/2014/main" id="{00000000-0008-0000-0300-00001B000000}"/>
                </a:ext>
              </a:extLst>
            </xdr:cNvPr>
            <xdr:cNvPicPr>
              <a:picLocks noChangeAspect="1" noChangeArrowheads="1"/>
              <a:extLst>
                <a:ext uri="{84589F7E-364E-4C9E-8A38-B11213B215E9}">
                  <a14:cameraTool cellRange="リスト!$B$34" spid="_x0000_s123177"/>
                </a:ext>
              </a:extLst>
            </xdr:cNvPicPr>
          </xdr:nvPicPr>
          <xdr:blipFill>
            <a:blip xmlns:r="http://schemas.openxmlformats.org/officeDocument/2006/relationships" r:embed="rId9"/>
            <a:srcRect/>
            <a:stretch>
              <a:fillRect/>
            </a:stretch>
          </xdr:blipFill>
          <xdr:spPr bwMode="auto">
            <a:xfrm>
              <a:off x="370415" y="4445000"/>
              <a:ext cx="3577168" cy="670719"/>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52917</xdr:colOff>
          <xdr:row>70</xdr:row>
          <xdr:rowOff>42332</xdr:rowOff>
        </xdr:from>
        <xdr:to>
          <xdr:col>52</xdr:col>
          <xdr:colOff>1</xdr:colOff>
          <xdr:row>80</xdr:row>
          <xdr:rowOff>20735</xdr:rowOff>
        </xdr:to>
        <xdr:pic>
          <xdr:nvPicPr>
            <xdr:cNvPr id="28" name="図 27">
              <a:extLst>
                <a:ext uri="{FF2B5EF4-FFF2-40B4-BE49-F238E27FC236}">
                  <a16:creationId xmlns:a16="http://schemas.microsoft.com/office/drawing/2014/main" id="{00000000-0008-0000-0300-00001C000000}"/>
                </a:ext>
              </a:extLst>
            </xdr:cNvPr>
            <xdr:cNvPicPr>
              <a:picLocks noChangeAspect="1" noChangeArrowheads="1"/>
              <a:extLst>
                <a:ext uri="{84589F7E-364E-4C9E-8A38-B11213B215E9}">
                  <a14:cameraTool cellRange="リスト!$B$39" spid="_x0000_s123178"/>
                </a:ext>
              </a:extLst>
            </xdr:cNvPicPr>
          </xdr:nvPicPr>
          <xdr:blipFill>
            <a:blip xmlns:r="http://schemas.openxmlformats.org/officeDocument/2006/relationships" r:embed="rId9"/>
            <a:srcRect/>
            <a:stretch>
              <a:fillRect/>
            </a:stretch>
          </xdr:blipFill>
          <xdr:spPr bwMode="auto">
            <a:xfrm>
              <a:off x="370417" y="4487332"/>
              <a:ext cx="2931584" cy="613403"/>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42333</xdr:colOff>
          <xdr:row>70</xdr:row>
          <xdr:rowOff>21165</xdr:rowOff>
        </xdr:from>
        <xdr:to>
          <xdr:col>65</xdr:col>
          <xdr:colOff>14119</xdr:colOff>
          <xdr:row>81</xdr:row>
          <xdr:rowOff>31750</xdr:rowOff>
        </xdr:to>
        <xdr:pic>
          <xdr:nvPicPr>
            <xdr:cNvPr id="29" name="図 28">
              <a:extLst>
                <a:ext uri="{FF2B5EF4-FFF2-40B4-BE49-F238E27FC236}">
                  <a16:creationId xmlns:a16="http://schemas.microsoft.com/office/drawing/2014/main" id="{00000000-0008-0000-0300-00001D000000}"/>
                </a:ext>
              </a:extLst>
            </xdr:cNvPr>
            <xdr:cNvPicPr>
              <a:picLocks noChangeAspect="1" noChangeArrowheads="1"/>
              <a:extLst>
                <a:ext uri="{84589F7E-364E-4C9E-8A38-B11213B215E9}">
                  <a14:cameraTool cellRange="リスト!$B$45" spid="_x0000_s123179"/>
                </a:ext>
              </a:extLst>
            </xdr:cNvPicPr>
          </xdr:nvPicPr>
          <xdr:blipFill>
            <a:blip xmlns:r="http://schemas.openxmlformats.org/officeDocument/2006/relationships" r:embed="rId9"/>
            <a:srcRect/>
            <a:stretch>
              <a:fillRect/>
            </a:stretch>
          </xdr:blipFill>
          <xdr:spPr bwMode="auto">
            <a:xfrm>
              <a:off x="359833" y="4466165"/>
              <a:ext cx="3781786" cy="709085"/>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51857</xdr:colOff>
          <xdr:row>54</xdr:row>
          <xdr:rowOff>9525</xdr:rowOff>
        </xdr:from>
        <xdr:to>
          <xdr:col>65</xdr:col>
          <xdr:colOff>59379</xdr:colOff>
          <xdr:row>65</xdr:row>
          <xdr:rowOff>16009</xdr:rowOff>
        </xdr:to>
        <xdr:pic>
          <xdr:nvPicPr>
            <xdr:cNvPr id="30" name="図 29">
              <a:extLst>
                <a:ext uri="{FF2B5EF4-FFF2-40B4-BE49-F238E27FC236}">
                  <a16:creationId xmlns:a16="http://schemas.microsoft.com/office/drawing/2014/main" id="{00000000-0008-0000-0300-00001E000000}"/>
                </a:ext>
              </a:extLst>
            </xdr:cNvPr>
            <xdr:cNvPicPr>
              <a:picLocks noChangeAspect="1" noChangeArrowheads="1"/>
              <a:extLst>
                <a:ext uri="{84589F7E-364E-4C9E-8A38-B11213B215E9}">
                  <a14:cameraTool cellRange="リスト!$G$51" spid="_x0000_s123180"/>
                </a:ext>
              </a:extLst>
            </xdr:cNvPicPr>
          </xdr:nvPicPr>
          <xdr:blipFill>
            <a:blip xmlns:r="http://schemas.openxmlformats.org/officeDocument/2006/relationships" r:embed="rId10"/>
            <a:srcRect/>
            <a:stretch>
              <a:fillRect/>
            </a:stretch>
          </xdr:blipFill>
          <xdr:spPr bwMode="auto">
            <a:xfrm>
              <a:off x="451907" y="3609975"/>
              <a:ext cx="3941347" cy="739909"/>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21165</xdr:colOff>
          <xdr:row>51</xdr:row>
          <xdr:rowOff>52915</xdr:rowOff>
        </xdr:from>
        <xdr:to>
          <xdr:col>46</xdr:col>
          <xdr:colOff>39356</xdr:colOff>
          <xdr:row>62</xdr:row>
          <xdr:rowOff>42332</xdr:rowOff>
        </xdr:to>
        <xdr:pic>
          <xdr:nvPicPr>
            <xdr:cNvPr id="31" name="図 30">
              <a:extLst>
                <a:ext uri="{FF2B5EF4-FFF2-40B4-BE49-F238E27FC236}">
                  <a16:creationId xmlns:a16="http://schemas.microsoft.com/office/drawing/2014/main" id="{00000000-0008-0000-0300-00001F000000}"/>
                </a:ext>
              </a:extLst>
            </xdr:cNvPr>
            <xdr:cNvPicPr>
              <a:picLocks noChangeAspect="1" noChangeArrowheads="1"/>
              <a:extLst>
                <a:ext uri="{84589F7E-364E-4C9E-8A38-B11213B215E9}">
                  <a14:cameraTool cellRange="リスト!$G$22:$I$23" spid="_x0000_s123181"/>
                </a:ext>
              </a:extLst>
            </xdr:cNvPicPr>
          </xdr:nvPicPr>
          <xdr:blipFill>
            <a:blip xmlns:r="http://schemas.openxmlformats.org/officeDocument/2006/relationships" r:embed="rId11"/>
            <a:srcRect/>
            <a:stretch>
              <a:fillRect/>
            </a:stretch>
          </xdr:blipFill>
          <xdr:spPr bwMode="auto">
            <a:xfrm>
              <a:off x="402165" y="3291415"/>
              <a:ext cx="2558191" cy="687917"/>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31752</xdr:colOff>
          <xdr:row>89</xdr:row>
          <xdr:rowOff>1</xdr:rowOff>
        </xdr:from>
        <xdr:to>
          <xdr:col>74</xdr:col>
          <xdr:colOff>49752</xdr:colOff>
          <xdr:row>101</xdr:row>
          <xdr:rowOff>31750</xdr:rowOff>
        </xdr:to>
        <xdr:pic>
          <xdr:nvPicPr>
            <xdr:cNvPr id="32" name="図 31">
              <a:extLst>
                <a:ext uri="{FF2B5EF4-FFF2-40B4-BE49-F238E27FC236}">
                  <a16:creationId xmlns:a16="http://schemas.microsoft.com/office/drawing/2014/main" id="{00000000-0008-0000-0300-000020000000}"/>
                </a:ext>
              </a:extLst>
            </xdr:cNvPr>
            <xdr:cNvPicPr>
              <a:picLocks noChangeAspect="1" noChangeArrowheads="1"/>
              <a:extLst>
                <a:ext uri="{84589F7E-364E-4C9E-8A38-B11213B215E9}">
                  <a14:cameraTool cellRange="祝休日一覧!$E$8:$I$11" spid="_x0000_s123182"/>
                </a:ext>
              </a:extLst>
            </xdr:cNvPicPr>
          </xdr:nvPicPr>
          <xdr:blipFill>
            <a:blip xmlns:r="http://schemas.openxmlformats.org/officeDocument/2006/relationships" r:embed="rId12"/>
            <a:srcRect/>
            <a:stretch>
              <a:fillRect/>
            </a:stretch>
          </xdr:blipFill>
          <xdr:spPr bwMode="auto">
            <a:xfrm>
              <a:off x="349252" y="5651501"/>
              <a:ext cx="4399500" cy="793749"/>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132</xdr:row>
          <xdr:rowOff>42332</xdr:rowOff>
        </xdr:from>
        <xdr:to>
          <xdr:col>118</xdr:col>
          <xdr:colOff>9525</xdr:colOff>
          <xdr:row>136</xdr:row>
          <xdr:rowOff>35982</xdr:rowOff>
        </xdr:to>
        <xdr:pic>
          <xdr:nvPicPr>
            <xdr:cNvPr id="33" name="図 32">
              <a:extLst>
                <a:ext uri="{FF2B5EF4-FFF2-40B4-BE49-F238E27FC236}">
                  <a16:creationId xmlns:a16="http://schemas.microsoft.com/office/drawing/2014/main" id="{00000000-0008-0000-0300-000021000000}"/>
                </a:ext>
              </a:extLst>
            </xdr:cNvPr>
            <xdr:cNvPicPr>
              <a:picLocks noChangeAspect="1" noChangeArrowheads="1"/>
              <a:extLst>
                <a:ext uri="{84589F7E-364E-4C9E-8A38-B11213B215E9}">
                  <a14:cameraTool cellRange="裏面!$B$1:$C$1" spid="_x0000_s123183"/>
                </a:ext>
              </a:extLst>
            </xdr:cNvPicPr>
          </xdr:nvPicPr>
          <xdr:blipFill>
            <a:blip xmlns:r="http://schemas.openxmlformats.org/officeDocument/2006/relationships" r:embed="rId13"/>
            <a:srcRect/>
            <a:stretch>
              <a:fillRect/>
            </a:stretch>
          </xdr:blipFill>
          <xdr:spPr bwMode="auto">
            <a:xfrm>
              <a:off x="158750" y="8424332"/>
              <a:ext cx="7343775" cy="2476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42332</xdr:colOff>
          <xdr:row>157</xdr:row>
          <xdr:rowOff>52914</xdr:rowOff>
        </xdr:from>
        <xdr:to>
          <xdr:col>16</xdr:col>
          <xdr:colOff>20107</xdr:colOff>
          <xdr:row>161</xdr:row>
          <xdr:rowOff>46564</xdr:rowOff>
        </xdr:to>
        <xdr:pic>
          <xdr:nvPicPr>
            <xdr:cNvPr id="34" name="図 33">
              <a:extLst>
                <a:ext uri="{FF2B5EF4-FFF2-40B4-BE49-F238E27FC236}">
                  <a16:creationId xmlns:a16="http://schemas.microsoft.com/office/drawing/2014/main" id="{00000000-0008-0000-0300-000022000000}"/>
                </a:ext>
              </a:extLst>
            </xdr:cNvPr>
            <xdr:cNvPicPr>
              <a:picLocks noChangeAspect="1" noChangeArrowheads="1"/>
              <a:extLst>
                <a:ext uri="{84589F7E-364E-4C9E-8A38-B11213B215E9}">
                  <a14:cameraTool cellRange="裏面!A1" spid="_x0000_s123184"/>
                </a:ext>
              </a:extLst>
            </xdr:cNvPicPr>
          </xdr:nvPicPr>
          <xdr:blipFill>
            <a:blip xmlns:r="http://schemas.openxmlformats.org/officeDocument/2006/relationships" r:embed="rId14"/>
            <a:srcRect/>
            <a:stretch>
              <a:fillRect/>
            </a:stretch>
          </xdr:blipFill>
          <xdr:spPr bwMode="auto">
            <a:xfrm>
              <a:off x="169332" y="10022414"/>
              <a:ext cx="866775" cy="247650"/>
            </a:xfrm>
            <a:prstGeom prst="rect">
              <a:avLst/>
            </a:prstGeom>
            <a:noFill/>
            <a:ln w="9525">
              <a:noFill/>
              <a:miter lim="800000"/>
              <a:headEnd/>
              <a:tailEnd/>
            </a:ln>
          </xdr:spPr>
        </xdr:pic>
        <xdr:clientData/>
      </xdr:twoCellAnchor>
    </mc:Choice>
    <mc:Fallback/>
  </mc:AlternateContent>
  <xdr:twoCellAnchor editAs="oneCell">
    <xdr:from>
      <xdr:col>51</xdr:col>
      <xdr:colOff>47625</xdr:colOff>
      <xdr:row>8</xdr:row>
      <xdr:rowOff>9525</xdr:rowOff>
    </xdr:from>
    <xdr:to>
      <xdr:col>79</xdr:col>
      <xdr:colOff>0</xdr:colOff>
      <xdr:row>19</xdr:row>
      <xdr:rowOff>0</xdr:rowOff>
    </xdr:to>
    <xdr:sp macro="" textlink="">
      <xdr:nvSpPr>
        <xdr:cNvPr id="35" name="AutoShape 1">
          <a:extLst>
            <a:ext uri="{FF2B5EF4-FFF2-40B4-BE49-F238E27FC236}">
              <a16:creationId xmlns:a16="http://schemas.microsoft.com/office/drawing/2014/main" id="{00000000-0008-0000-0300-000023000000}"/>
            </a:ext>
          </a:extLst>
        </xdr:cNvPr>
        <xdr:cNvSpPr>
          <a:spLocks noChangeAspect="1" noChangeArrowheads="1"/>
        </xdr:cNvSpPr>
      </xdr:nvSpPr>
      <xdr:spPr bwMode="auto">
        <a:xfrm>
          <a:off x="3448050" y="542925"/>
          <a:ext cx="1819275" cy="723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1</xdr:colOff>
          <xdr:row>117</xdr:row>
          <xdr:rowOff>42333</xdr:rowOff>
        </xdr:from>
        <xdr:to>
          <xdr:col>108</xdr:col>
          <xdr:colOff>19051</xdr:colOff>
          <xdr:row>120</xdr:row>
          <xdr:rowOff>23283</xdr:rowOff>
        </xdr:to>
        <xdr:pic>
          <xdr:nvPicPr>
            <xdr:cNvPr id="36" name="図 35">
              <a:extLst>
                <a:ext uri="{FF2B5EF4-FFF2-40B4-BE49-F238E27FC236}">
                  <a16:creationId xmlns:a16="http://schemas.microsoft.com/office/drawing/2014/main" id="{00000000-0008-0000-0300-000024000000}"/>
                </a:ext>
              </a:extLst>
            </xdr:cNvPr>
            <xdr:cNvPicPr>
              <a:picLocks noChangeAspect="1" noChangeArrowheads="1"/>
              <a:extLst>
                <a:ext uri="{84589F7E-364E-4C9E-8A38-B11213B215E9}">
                  <a14:cameraTool cellRange="リスト!$B$61:$J$61" spid="_x0000_s123185"/>
                </a:ext>
              </a:extLst>
            </xdr:cNvPicPr>
          </xdr:nvPicPr>
          <xdr:blipFill>
            <a:blip xmlns:r="http://schemas.openxmlformats.org/officeDocument/2006/relationships" r:embed="rId15"/>
            <a:srcRect/>
            <a:stretch>
              <a:fillRect/>
            </a:stretch>
          </xdr:blipFill>
          <xdr:spPr bwMode="auto">
            <a:xfrm>
              <a:off x="190501" y="7471833"/>
              <a:ext cx="6686550" cy="1714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31751</xdr:colOff>
          <xdr:row>136</xdr:row>
          <xdr:rowOff>52920</xdr:rowOff>
        </xdr:from>
        <xdr:to>
          <xdr:col>165</xdr:col>
          <xdr:colOff>21167</xdr:colOff>
          <xdr:row>156</xdr:row>
          <xdr:rowOff>42333</xdr:rowOff>
        </xdr:to>
        <xdr:pic>
          <xdr:nvPicPr>
            <xdr:cNvPr id="37" name="図 36">
              <a:extLst>
                <a:ext uri="{FF2B5EF4-FFF2-40B4-BE49-F238E27FC236}">
                  <a16:creationId xmlns:a16="http://schemas.microsoft.com/office/drawing/2014/main" id="{00000000-0008-0000-0300-000025000000}"/>
                </a:ext>
              </a:extLst>
            </xdr:cNvPr>
            <xdr:cNvPicPr>
              <a:picLocks noChangeAspect="1" noChangeArrowheads="1"/>
              <a:extLst>
                <a:ext uri="{84589F7E-364E-4C9E-8A38-B11213B215E9}">
                  <a14:cameraTool cellRange="裏面!$D$2:$F$9" spid="_x0000_s123186"/>
                </a:ext>
              </a:extLst>
            </xdr:cNvPicPr>
          </xdr:nvPicPr>
          <xdr:blipFill>
            <a:blip xmlns:r="http://schemas.openxmlformats.org/officeDocument/2006/relationships" r:embed="rId16"/>
            <a:srcRect/>
            <a:stretch>
              <a:fillRect/>
            </a:stretch>
          </xdr:blipFill>
          <xdr:spPr bwMode="auto">
            <a:xfrm>
              <a:off x="31751" y="8688920"/>
              <a:ext cx="10466916" cy="1259413"/>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42332</xdr:colOff>
          <xdr:row>161</xdr:row>
          <xdr:rowOff>42336</xdr:rowOff>
        </xdr:from>
        <xdr:to>
          <xdr:col>120</xdr:col>
          <xdr:colOff>4232</xdr:colOff>
          <xdr:row>188</xdr:row>
          <xdr:rowOff>42336</xdr:rowOff>
        </xdr:to>
        <xdr:pic>
          <xdr:nvPicPr>
            <xdr:cNvPr id="38" name="図 37">
              <a:extLst>
                <a:ext uri="{FF2B5EF4-FFF2-40B4-BE49-F238E27FC236}">
                  <a16:creationId xmlns:a16="http://schemas.microsoft.com/office/drawing/2014/main" id="{00000000-0008-0000-0300-000026000000}"/>
                </a:ext>
              </a:extLst>
            </xdr:cNvPr>
            <xdr:cNvPicPr>
              <a:picLocks noChangeAspect="1" noChangeArrowheads="1"/>
              <a:extLst>
                <a:ext uri="{84589F7E-364E-4C9E-8A38-B11213B215E9}">
                  <a14:cameraTool cellRange="裏面!$D$38:$E$47" spid="_x0000_s123187"/>
                </a:ext>
              </a:extLst>
            </xdr:cNvPicPr>
          </xdr:nvPicPr>
          <xdr:blipFill>
            <a:blip xmlns:r="http://schemas.openxmlformats.org/officeDocument/2006/relationships" r:embed="rId17"/>
            <a:srcRect/>
            <a:stretch>
              <a:fillRect/>
            </a:stretch>
          </xdr:blipFill>
          <xdr:spPr bwMode="auto">
            <a:xfrm>
              <a:off x="42332" y="10265836"/>
              <a:ext cx="7581900" cy="17145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0</xdr:colOff>
          <xdr:row>154</xdr:row>
          <xdr:rowOff>20508</xdr:rowOff>
        </xdr:from>
        <xdr:to>
          <xdr:col>173</xdr:col>
          <xdr:colOff>21167</xdr:colOff>
          <xdr:row>203</xdr:row>
          <xdr:rowOff>62700</xdr:rowOff>
        </xdr:to>
        <xdr:pic>
          <xdr:nvPicPr>
            <xdr:cNvPr id="40" name="図 39">
              <a:extLst>
                <a:ext uri="{FF2B5EF4-FFF2-40B4-BE49-F238E27FC236}">
                  <a16:creationId xmlns:a16="http://schemas.microsoft.com/office/drawing/2014/main" id="{00000000-0008-0000-0300-000028000000}"/>
                </a:ext>
              </a:extLst>
            </xdr:cNvPr>
            <xdr:cNvPicPr>
              <a:picLocks noChangeAspect="1" noChangeArrowheads="1"/>
              <a:extLst>
                <a:ext uri="{84589F7E-364E-4C9E-8A38-B11213B215E9}">
                  <a14:cameraTool cellRange="のし!$B$2:$E$20" spid="_x0000_s123188"/>
                </a:ext>
              </a:extLst>
            </xdr:cNvPicPr>
          </xdr:nvPicPr>
          <xdr:blipFill>
            <a:blip xmlns:r="http://schemas.openxmlformats.org/officeDocument/2006/relationships" r:embed="rId18"/>
            <a:srcRect/>
            <a:stretch>
              <a:fillRect/>
            </a:stretch>
          </xdr:blipFill>
          <xdr:spPr bwMode="auto">
            <a:xfrm>
              <a:off x="8334375" y="10288458"/>
              <a:ext cx="3221567" cy="3309267"/>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10583</xdr:colOff>
          <xdr:row>161</xdr:row>
          <xdr:rowOff>21165</xdr:rowOff>
        </xdr:from>
        <xdr:to>
          <xdr:col>171</xdr:col>
          <xdr:colOff>21167</xdr:colOff>
          <xdr:row>188</xdr:row>
          <xdr:rowOff>21165</xdr:rowOff>
        </xdr:to>
        <xdr:pic>
          <xdr:nvPicPr>
            <xdr:cNvPr id="41" name="図 40">
              <a:extLst>
                <a:ext uri="{FF2B5EF4-FFF2-40B4-BE49-F238E27FC236}">
                  <a16:creationId xmlns:a16="http://schemas.microsoft.com/office/drawing/2014/main" id="{00000000-0008-0000-0300-000029000000}"/>
                </a:ext>
              </a:extLst>
            </xdr:cNvPr>
            <xdr:cNvPicPr>
              <a:picLocks noChangeAspect="1" noChangeArrowheads="1"/>
              <a:extLst>
                <a:ext uri="{84589F7E-364E-4C9E-8A38-B11213B215E9}">
                  <a14:cameraTool cellRange="裏面!$D$11:$F$20" spid="_x0000_s123189"/>
                </a:ext>
              </a:extLst>
            </xdr:cNvPicPr>
          </xdr:nvPicPr>
          <xdr:blipFill>
            <a:blip xmlns:r="http://schemas.openxmlformats.org/officeDocument/2006/relationships" r:embed="rId19"/>
            <a:srcRect/>
            <a:stretch>
              <a:fillRect/>
            </a:stretch>
          </xdr:blipFill>
          <xdr:spPr bwMode="auto">
            <a:xfrm>
              <a:off x="10583" y="10244665"/>
              <a:ext cx="10869084" cy="17145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71</xdr:row>
          <xdr:rowOff>0</xdr:rowOff>
        </xdr:from>
        <xdr:to>
          <xdr:col>56</xdr:col>
          <xdr:colOff>10583</xdr:colOff>
          <xdr:row>83</xdr:row>
          <xdr:rowOff>33432</xdr:rowOff>
        </xdr:to>
        <xdr:pic>
          <xdr:nvPicPr>
            <xdr:cNvPr id="43" name="図 42">
              <a:extLst>
                <a:ext uri="{FF2B5EF4-FFF2-40B4-BE49-F238E27FC236}">
                  <a16:creationId xmlns:a16="http://schemas.microsoft.com/office/drawing/2014/main" id="{00000000-0008-0000-0300-00002B000000}"/>
                </a:ext>
              </a:extLst>
            </xdr:cNvPr>
            <xdr:cNvPicPr>
              <a:picLocks noChangeAspect="1" noChangeArrowheads="1"/>
              <a:extLst>
                <a:ext uri="{84589F7E-364E-4C9E-8A38-B11213B215E9}">
                  <a14:cameraTool cellRange="リスト!B$90" spid="_x0000_s123190"/>
                </a:ext>
              </a:extLst>
            </xdr:cNvPicPr>
          </xdr:nvPicPr>
          <xdr:blipFill>
            <a:blip xmlns:r="http://schemas.openxmlformats.org/officeDocument/2006/relationships" r:embed="rId20"/>
            <a:srcRect/>
            <a:stretch>
              <a:fillRect/>
            </a:stretch>
          </xdr:blipFill>
          <xdr:spPr bwMode="auto">
            <a:xfrm>
              <a:off x="349250" y="4508500"/>
              <a:ext cx="3217333" cy="795432"/>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74</xdr:row>
          <xdr:rowOff>4233</xdr:rowOff>
        </xdr:from>
        <xdr:to>
          <xdr:col>54</xdr:col>
          <xdr:colOff>25401</xdr:colOff>
          <xdr:row>86</xdr:row>
          <xdr:rowOff>37665</xdr:rowOff>
        </xdr:to>
        <xdr:pic>
          <xdr:nvPicPr>
            <xdr:cNvPr id="44" name="図 43">
              <a:extLst>
                <a:ext uri="{FF2B5EF4-FFF2-40B4-BE49-F238E27FC236}">
                  <a16:creationId xmlns:a16="http://schemas.microsoft.com/office/drawing/2014/main" id="{00000000-0008-0000-0300-00002C000000}"/>
                </a:ext>
              </a:extLst>
            </xdr:cNvPr>
            <xdr:cNvPicPr>
              <a:picLocks noChangeAspect="1" noChangeArrowheads="1"/>
              <a:extLst>
                <a:ext uri="{84589F7E-364E-4C9E-8A38-B11213B215E9}">
                  <a14:cameraTool cellRange="リスト!B$84" spid="_x0000_s123191"/>
                </a:ext>
              </a:extLst>
            </xdr:cNvPicPr>
          </xdr:nvPicPr>
          <xdr:blipFill>
            <a:blip xmlns:r="http://schemas.openxmlformats.org/officeDocument/2006/relationships" r:embed="rId20"/>
            <a:srcRect/>
            <a:stretch>
              <a:fillRect/>
            </a:stretch>
          </xdr:blipFill>
          <xdr:spPr bwMode="auto">
            <a:xfrm>
              <a:off x="374650" y="4703233"/>
              <a:ext cx="3079751" cy="795432"/>
            </a:xfrm>
            <a:prstGeom prst="rect">
              <a:avLst/>
            </a:prstGeom>
            <a:noFill/>
            <a:ln w="9525">
              <a:noFill/>
              <a:miter lim="800000"/>
              <a:headEnd/>
              <a:tailEnd/>
            </a:ln>
          </xdr:spPr>
        </xdr:pic>
        <xdr:clientData/>
      </xdr:twoCellAnchor>
    </mc:Choice>
    <mc:Fallback/>
  </mc:AlternateContent>
  <xdr:twoCellAnchor editAs="oneCell">
    <xdr:from>
      <xdr:col>148</xdr:col>
      <xdr:colOff>21167</xdr:colOff>
      <xdr:row>48</xdr:row>
      <xdr:rowOff>52918</xdr:rowOff>
    </xdr:from>
    <xdr:to>
      <xdr:col>181</xdr:col>
      <xdr:colOff>6880</xdr:colOff>
      <xdr:row>61</xdr:row>
      <xdr:rowOff>19051</xdr:rowOff>
    </xdr:to>
    <xdr:pic>
      <xdr:nvPicPr>
        <xdr:cNvPr id="47" name="図 46">
          <a:extLst>
            <a:ext uri="{FF2B5EF4-FFF2-40B4-BE49-F238E27FC236}">
              <a16:creationId xmlns:a16="http://schemas.microsoft.com/office/drawing/2014/main" id="{00000000-0008-0000-0300-00002F000000}"/>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t="60702" b="19523"/>
        <a:stretch/>
      </xdr:blipFill>
      <xdr:spPr bwMode="auto">
        <a:xfrm>
          <a:off x="9889067" y="3253318"/>
          <a:ext cx="2185988" cy="832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150</xdr:col>
      <xdr:colOff>19707</xdr:colOff>
      <xdr:row>62</xdr:row>
      <xdr:rowOff>47625</xdr:rowOff>
    </xdr:from>
    <xdr:to>
      <xdr:col>178</xdr:col>
      <xdr:colOff>57150</xdr:colOff>
      <xdr:row>71</xdr:row>
      <xdr:rowOff>42990</xdr:rowOff>
    </xdr:to>
    <xdr:grpSp>
      <xdr:nvGrpSpPr>
        <xdr:cNvPr id="62" name="グループ化 61">
          <a:extLst>
            <a:ext uri="{FF2B5EF4-FFF2-40B4-BE49-F238E27FC236}">
              <a16:creationId xmlns:a16="http://schemas.microsoft.com/office/drawing/2014/main" id="{24C191CD-7251-4E2A-AD66-3F644AE06A7D}"/>
            </a:ext>
          </a:extLst>
        </xdr:cNvPr>
        <xdr:cNvGrpSpPr>
          <a:grpSpLocks noChangeAspect="1"/>
        </xdr:cNvGrpSpPr>
      </xdr:nvGrpSpPr>
      <xdr:grpSpPr>
        <a:xfrm>
          <a:off x="10020957" y="4181475"/>
          <a:ext cx="1904343" cy="595440"/>
          <a:chOff x="12239628" y="5119687"/>
          <a:chExt cx="1785934" cy="559595"/>
        </a:xfrm>
      </xdr:grpSpPr>
      <xdr:grpSp>
        <xdr:nvGrpSpPr>
          <xdr:cNvPr id="63" name="グループ化 62">
            <a:extLst>
              <a:ext uri="{FF2B5EF4-FFF2-40B4-BE49-F238E27FC236}">
                <a16:creationId xmlns:a16="http://schemas.microsoft.com/office/drawing/2014/main" id="{F1A319EA-CBA1-4294-92D8-54D2039D0916}"/>
              </a:ext>
            </a:extLst>
          </xdr:cNvPr>
          <xdr:cNvGrpSpPr/>
        </xdr:nvGrpSpPr>
        <xdr:grpSpPr>
          <a:xfrm>
            <a:off x="12239628" y="5121981"/>
            <a:ext cx="1785934" cy="557301"/>
            <a:chOff x="11518738" y="3723358"/>
            <a:chExt cx="1908559" cy="539799"/>
          </a:xfrm>
        </xdr:grpSpPr>
        <xdr:sp macro="" textlink="">
          <xdr:nvSpPr>
            <xdr:cNvPr id="65" name="テキスト ボックス 64">
              <a:extLst>
                <a:ext uri="{FF2B5EF4-FFF2-40B4-BE49-F238E27FC236}">
                  <a16:creationId xmlns:a16="http://schemas.microsoft.com/office/drawing/2014/main" id="{2DE1F1AE-F8C7-480E-9346-62AB1255B500}"/>
                </a:ext>
              </a:extLst>
            </xdr:cNvPr>
            <xdr:cNvSpPr txBox="1"/>
          </xdr:nvSpPr>
          <xdr:spPr>
            <a:xfrm>
              <a:off x="11518738" y="3723358"/>
              <a:ext cx="1908559" cy="53979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endParaRPr kumimoji="1" lang="ja-JP" altLang="en-US" sz="1200" b="1"/>
            </a:p>
          </xdr:txBody>
        </xdr:sp>
        <xdr:cxnSp macro="">
          <xdr:nvCxnSpPr>
            <xdr:cNvPr id="66" name="直線コネクタ 65">
              <a:extLst>
                <a:ext uri="{FF2B5EF4-FFF2-40B4-BE49-F238E27FC236}">
                  <a16:creationId xmlns:a16="http://schemas.microsoft.com/office/drawing/2014/main" id="{01AE5E1C-7838-4767-AEC8-A009B7A3A28F}"/>
                </a:ext>
              </a:extLst>
            </xdr:cNvPr>
            <xdr:cNvCxnSpPr>
              <a:stCxn id="65" idx="1"/>
              <a:endCxn id="65" idx="3"/>
            </xdr:cNvCxnSpPr>
          </xdr:nvCxnSpPr>
          <xdr:spPr>
            <a:xfrm>
              <a:off x="11518738" y="3993258"/>
              <a:ext cx="1908559"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64" name="正方形/長方形 63">
            <a:extLst>
              <a:ext uri="{FF2B5EF4-FFF2-40B4-BE49-F238E27FC236}">
                <a16:creationId xmlns:a16="http://schemas.microsoft.com/office/drawing/2014/main" id="{A07EF8B4-E653-4DDD-95BB-5A971E5DBA72}"/>
              </a:ext>
            </a:extLst>
          </xdr:cNvPr>
          <xdr:cNvSpPr/>
        </xdr:nvSpPr>
        <xdr:spPr>
          <a:xfrm>
            <a:off x="12251531" y="5119687"/>
            <a:ext cx="1772953" cy="2976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カタログコード</a:t>
            </a:r>
          </a:p>
        </xdr:txBody>
      </xdr:sp>
    </xdr:grpSp>
    <xdr:clientData/>
  </xdr:twoCellAnchor>
  <xdr:twoCellAnchor editAs="oneCell">
    <xdr:from>
      <xdr:col>125</xdr:col>
      <xdr:colOff>3247</xdr:colOff>
      <xdr:row>205</xdr:row>
      <xdr:rowOff>33617</xdr:rowOff>
    </xdr:from>
    <xdr:to>
      <xdr:col>179</xdr:col>
      <xdr:colOff>36813</xdr:colOff>
      <xdr:row>224</xdr:row>
      <xdr:rowOff>0</xdr:rowOff>
    </xdr:to>
    <xdr:pic>
      <xdr:nvPicPr>
        <xdr:cNvPr id="51" name="図 50">
          <a:extLst>
            <a:ext uri="{FF2B5EF4-FFF2-40B4-BE49-F238E27FC236}">
              <a16:creationId xmlns:a16="http://schemas.microsoft.com/office/drawing/2014/main" id="{DC8D7103-1A4C-4330-B242-2A261B02B78D}"/>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8337622" y="13701992"/>
          <a:ext cx="3634016" cy="1233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125</xdr:col>
      <xdr:colOff>6724</xdr:colOff>
      <xdr:row>224</xdr:row>
      <xdr:rowOff>57153</xdr:rowOff>
    </xdr:from>
    <xdr:to>
      <xdr:col>179</xdr:col>
      <xdr:colOff>28575</xdr:colOff>
      <xdr:row>250</xdr:row>
      <xdr:rowOff>20145</xdr:rowOff>
    </xdr:to>
    <xdr:pic>
      <xdr:nvPicPr>
        <xdr:cNvPr id="52" name="図 51">
          <a:extLst>
            <a:ext uri="{FF2B5EF4-FFF2-40B4-BE49-F238E27FC236}">
              <a16:creationId xmlns:a16="http://schemas.microsoft.com/office/drawing/2014/main" id="{933C5D40-07B2-4454-80DE-CE7636891889}"/>
            </a:ext>
          </a:extLst>
        </xdr:cNvPr>
        <xdr:cNvPicPr>
          <a:picLocks noChangeAspect="1" noChangeArrowheads="1"/>
        </xdr:cNvPicPr>
      </xdr:nvPicPr>
      <xdr:blipFill>
        <a:blip xmlns:r="http://schemas.openxmlformats.org/officeDocument/2006/relationships" r:embed="rId23">
          <a:extLst>
            <a:ext uri="{BEBA8EAE-BF5A-486C-A8C5-ECC9F3942E4B}">
              <a14:imgProps xmlns:a14="http://schemas.microsoft.com/office/drawing/2010/main">
                <a14:imgLayer r:embed="rId24">
                  <a14:imgEffect>
                    <a14:backgroundRemoval t="4058" b="95362" l="2307" r="98915">
                      <a14:foregroundMark x1="2849" y1="4348" x2="14111" y2="5797"/>
                      <a14:foregroundMark x1="14111" y1="5797" x2="59566" y2="1159"/>
                      <a14:foregroundMark x1="59566" y1="1159" x2="94573" y2="4058"/>
                      <a14:foregroundMark x1="94573" y1="4058" x2="17639" y2="9855"/>
                      <a14:foregroundMark x1="17639" y1="9855" x2="13026" y2="30435"/>
                      <a14:foregroundMark x1="13026" y1="30435" x2="23202" y2="61449"/>
                      <a14:foregroundMark x1="23202" y1="61449" x2="43284" y2="73913"/>
                      <a14:foregroundMark x1="43284" y1="73913" x2="69607" y2="64348"/>
                      <a14:foregroundMark x1="69607" y1="64348" x2="56581" y2="38551"/>
                      <a14:foregroundMark x1="56581" y1="38551" x2="25102" y2="55072"/>
                      <a14:foregroundMark x1="25102" y1="55072" x2="21710" y2="60000"/>
                      <a14:foregroundMark x1="3121" y1="8406" x2="5427" y2="90435"/>
                      <a14:foregroundMark x1="5427" y1="90435" x2="4478" y2="95942"/>
                      <a14:foregroundMark x1="814" y1="89855" x2="2035" y2="16812"/>
                      <a14:foregroundMark x1="2035" y1="16812" x2="2442" y2="88986"/>
                      <a14:foregroundMark x1="2442" y1="88986" x2="2307" y2="89855"/>
                      <a14:foregroundMark x1="98372" y1="94203" x2="92673" y2="45217"/>
                      <a14:foregroundMark x1="92673" y1="45217" x2="97558" y2="30145"/>
                      <a14:foregroundMark x1="97558" y1="30145" x2="98915" y2="5797"/>
                      <a14:backgroundMark x1="99050" y1="580" x2="99729" y2="870"/>
                      <a14:backgroundMark x1="99593" y1="99710" x2="99593" y2="99130"/>
                      <a14:backgroundMark x1="543" y1="1159" x2="271" y2="2319"/>
                      <a14:backgroundMark x1="543" y1="98841" x2="1085" y2="99710"/>
                    </a14:backgroundRemoval>
                  </a14:imgEffect>
                </a14:imgLayer>
              </a14:imgProps>
            </a:ext>
            <a:ext uri="{28A0092B-C50C-407E-A947-70E740481C1C}">
              <a14:useLocalDpi xmlns:a14="http://schemas.microsoft.com/office/drawing/2010/main" val="0"/>
            </a:ext>
          </a:extLst>
        </a:blip>
        <a:srcRect/>
        <a:stretch>
          <a:fillRect/>
        </a:stretch>
      </xdr:blipFill>
      <xdr:spPr bwMode="auto">
        <a:xfrm>
          <a:off x="8341099" y="14992353"/>
          <a:ext cx="3622301" cy="1696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150</xdr:col>
      <xdr:colOff>29683</xdr:colOff>
      <xdr:row>15</xdr:row>
      <xdr:rowOff>38100</xdr:rowOff>
    </xdr:from>
    <xdr:to>
      <xdr:col>178</xdr:col>
      <xdr:colOff>60427</xdr:colOff>
      <xdr:row>47</xdr:row>
      <xdr:rowOff>56283</xdr:rowOff>
    </xdr:to>
    <xdr:pic>
      <xdr:nvPicPr>
        <xdr:cNvPr id="54" name="図 53">
          <a:extLst>
            <a:ext uri="{FF2B5EF4-FFF2-40B4-BE49-F238E27FC236}">
              <a16:creationId xmlns:a16="http://schemas.microsoft.com/office/drawing/2014/main" id="{AB48CEAB-4B16-4037-A28B-12175F5DEC58}"/>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30933" y="1038225"/>
          <a:ext cx="1897644" cy="2151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xdr:colOff>
      <xdr:row>10</xdr:row>
      <xdr:rowOff>47625</xdr:rowOff>
    </xdr:from>
    <xdr:to>
      <xdr:col>28</xdr:col>
      <xdr:colOff>12989</xdr:colOff>
      <xdr:row>20</xdr:row>
      <xdr:rowOff>17318</xdr:rowOff>
    </xdr:to>
    <xdr:sp macro="" textlink="">
      <xdr:nvSpPr>
        <xdr:cNvPr id="9" name="正方形/長方形 8">
          <a:extLst>
            <a:ext uri="{FF2B5EF4-FFF2-40B4-BE49-F238E27FC236}">
              <a16:creationId xmlns:a16="http://schemas.microsoft.com/office/drawing/2014/main" id="{6479FE4C-3262-459A-B338-5F047C24E08E}"/>
            </a:ext>
          </a:extLst>
        </xdr:cNvPr>
        <xdr:cNvSpPr/>
      </xdr:nvSpPr>
      <xdr:spPr>
        <a:xfrm>
          <a:off x="19050" y="697057"/>
          <a:ext cx="1812348" cy="619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6350</xdr:colOff>
          <xdr:row>69</xdr:row>
          <xdr:rowOff>60324</xdr:rowOff>
        </xdr:from>
        <xdr:to>
          <xdr:col>52</xdr:col>
          <xdr:colOff>56697</xdr:colOff>
          <xdr:row>96</xdr:row>
          <xdr:rowOff>28574</xdr:rowOff>
        </xdr:to>
        <xdr:pic>
          <xdr:nvPicPr>
            <xdr:cNvPr id="53" name="図 52">
              <a:extLst>
                <a:ext uri="{FF2B5EF4-FFF2-40B4-BE49-F238E27FC236}">
                  <a16:creationId xmlns:a16="http://schemas.microsoft.com/office/drawing/2014/main" id="{0201F3DD-AB2D-4C6B-86D1-7DAEE4BB14B2}"/>
                </a:ext>
              </a:extLst>
            </xdr:cNvPr>
            <xdr:cNvPicPr>
              <a:picLocks noChangeAspect="1" noChangeArrowheads="1"/>
              <a:extLst>
                <a:ext uri="{84589F7E-364E-4C9E-8A38-B11213B215E9}">
                  <a14:cameraTool cellRange="リスト!A97:E106" spid="_x0000_s123192"/>
                </a:ext>
              </a:extLst>
            </xdr:cNvPicPr>
          </xdr:nvPicPr>
          <xdr:blipFill>
            <a:blip xmlns:r="http://schemas.openxmlformats.org/officeDocument/2006/relationships" r:embed="rId26"/>
            <a:srcRect/>
            <a:stretch>
              <a:fillRect/>
            </a:stretch>
          </xdr:blipFill>
          <xdr:spPr bwMode="auto">
            <a:xfrm>
              <a:off x="406400" y="4660899"/>
              <a:ext cx="3117397" cy="1768475"/>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41274</xdr:rowOff>
        </xdr:from>
        <xdr:to>
          <xdr:col>51</xdr:col>
          <xdr:colOff>50347</xdr:colOff>
          <xdr:row>97</xdr:row>
          <xdr:rowOff>9524</xdr:rowOff>
        </xdr:to>
        <xdr:pic>
          <xdr:nvPicPr>
            <xdr:cNvPr id="55" name="図 54">
              <a:extLst>
                <a:ext uri="{FF2B5EF4-FFF2-40B4-BE49-F238E27FC236}">
                  <a16:creationId xmlns:a16="http://schemas.microsoft.com/office/drawing/2014/main" id="{F5E8F1B6-A3F8-4E22-83C5-E648338C781A}"/>
                </a:ext>
              </a:extLst>
            </xdr:cNvPr>
            <xdr:cNvPicPr>
              <a:picLocks noChangeAspect="1" noChangeArrowheads="1"/>
              <a:extLst>
                <a:ext uri="{84589F7E-364E-4C9E-8A38-B11213B215E9}">
                  <a14:cameraTool cellRange="リスト!A108:E117" spid="_x0000_s123193"/>
                </a:ext>
              </a:extLst>
            </xdr:cNvPicPr>
          </xdr:nvPicPr>
          <xdr:blipFill>
            <a:blip xmlns:r="http://schemas.openxmlformats.org/officeDocument/2006/relationships" r:embed="rId27"/>
            <a:srcRect/>
            <a:stretch>
              <a:fillRect/>
            </a:stretch>
          </xdr:blipFill>
          <xdr:spPr bwMode="auto">
            <a:xfrm>
              <a:off x="333375" y="4708524"/>
              <a:ext cx="3117397" cy="1768475"/>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xdr:colOff>
          <xdr:row>69</xdr:row>
          <xdr:rowOff>60324</xdr:rowOff>
        </xdr:from>
        <xdr:to>
          <xdr:col>52</xdr:col>
          <xdr:colOff>56697</xdr:colOff>
          <xdr:row>96</xdr:row>
          <xdr:rowOff>28574</xdr:rowOff>
        </xdr:to>
        <xdr:pic>
          <xdr:nvPicPr>
            <xdr:cNvPr id="56" name="図 55">
              <a:extLst>
                <a:ext uri="{FF2B5EF4-FFF2-40B4-BE49-F238E27FC236}">
                  <a16:creationId xmlns:a16="http://schemas.microsoft.com/office/drawing/2014/main" id="{B23F7C07-2B51-4CDA-A117-CCB46DB3F3C4}"/>
                </a:ext>
              </a:extLst>
            </xdr:cNvPr>
            <xdr:cNvPicPr>
              <a:picLocks noChangeAspect="1" noChangeArrowheads="1"/>
              <a:extLst>
                <a:ext uri="{84589F7E-364E-4C9E-8A38-B11213B215E9}">
                  <a14:cameraTool cellRange="リスト!A119:E128" spid="_x0000_s123194"/>
                </a:ext>
              </a:extLst>
            </xdr:cNvPicPr>
          </xdr:nvPicPr>
          <xdr:blipFill>
            <a:blip xmlns:r="http://schemas.openxmlformats.org/officeDocument/2006/relationships" r:embed="rId28"/>
            <a:srcRect/>
            <a:stretch>
              <a:fillRect/>
            </a:stretch>
          </xdr:blipFill>
          <xdr:spPr bwMode="auto">
            <a:xfrm>
              <a:off x="406400" y="4660899"/>
              <a:ext cx="3117397" cy="1768475"/>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6351</xdr:colOff>
          <xdr:row>70</xdr:row>
          <xdr:rowOff>3174</xdr:rowOff>
        </xdr:from>
        <xdr:to>
          <xdr:col>50</xdr:col>
          <xdr:colOff>1</xdr:colOff>
          <xdr:row>89</xdr:row>
          <xdr:rowOff>38100</xdr:rowOff>
        </xdr:to>
        <xdr:pic>
          <xdr:nvPicPr>
            <xdr:cNvPr id="57" name="図 56">
              <a:extLst>
                <a:ext uri="{FF2B5EF4-FFF2-40B4-BE49-F238E27FC236}">
                  <a16:creationId xmlns:a16="http://schemas.microsoft.com/office/drawing/2014/main" id="{8D48DD81-25DD-4CB7-B1CF-4A4630B21B43}"/>
                </a:ext>
              </a:extLst>
            </xdr:cNvPr>
            <xdr:cNvPicPr>
              <a:picLocks noChangeAspect="1" noChangeArrowheads="1"/>
              <a:extLst>
                <a:ext uri="{84589F7E-364E-4C9E-8A38-B11213B215E9}">
                  <a14:cameraTool cellRange="リスト!A130:E136" spid="_x0000_s123195"/>
                </a:ext>
              </a:extLst>
            </xdr:cNvPicPr>
          </xdr:nvPicPr>
          <xdr:blipFill>
            <a:blip xmlns:r="http://schemas.openxmlformats.org/officeDocument/2006/relationships" r:embed="rId29"/>
            <a:srcRect/>
            <a:stretch>
              <a:fillRect/>
            </a:stretch>
          </xdr:blipFill>
          <xdr:spPr bwMode="auto">
            <a:xfrm>
              <a:off x="406401" y="4670424"/>
              <a:ext cx="2927350" cy="1301751"/>
            </a:xfrm>
            <a:prstGeom prst="rect">
              <a:avLst/>
            </a:prstGeom>
            <a:noFill/>
            <a:ln w="9525">
              <a:noFill/>
              <a:miter lim="800000"/>
              <a:headEnd/>
              <a:tailEnd/>
            </a:ln>
          </xdr:spPr>
        </xdr:pic>
        <xdr:clientData/>
      </xdr:twoCellAnchor>
    </mc:Choice>
    <mc:Fallback/>
  </mc:AlternateContent>
  <xdr:twoCellAnchor editAs="oneCell">
    <xdr:from>
      <xdr:col>1</xdr:col>
      <xdr:colOff>43297</xdr:colOff>
      <xdr:row>12</xdr:row>
      <xdr:rowOff>12190</xdr:rowOff>
    </xdr:from>
    <xdr:to>
      <xdr:col>25</xdr:col>
      <xdr:colOff>7327</xdr:colOff>
      <xdr:row>18</xdr:row>
      <xdr:rowOff>33245</xdr:rowOff>
    </xdr:to>
    <xdr:pic>
      <xdr:nvPicPr>
        <xdr:cNvPr id="58" name="図 57">
          <a:extLst>
            <a:ext uri="{FF2B5EF4-FFF2-40B4-BE49-F238E27FC236}">
              <a16:creationId xmlns:a16="http://schemas.microsoft.com/office/drawing/2014/main" id="{8D3A194F-C4DD-401E-B018-933576A0CD7E}"/>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09239" y="803498"/>
          <a:ext cx="1546646" cy="416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181</xdr:col>
          <xdr:colOff>42333</xdr:colOff>
          <xdr:row>184</xdr:row>
          <xdr:rowOff>1</xdr:rowOff>
        </xdr:from>
        <xdr:to>
          <xdr:col>358</xdr:col>
          <xdr:colOff>21166</xdr:colOff>
          <xdr:row>214</xdr:row>
          <xdr:rowOff>31751</xdr:rowOff>
        </xdr:to>
        <xdr:pic>
          <xdr:nvPicPr>
            <xdr:cNvPr id="42" name="図 41">
              <a:extLst>
                <a:ext uri="{FF2B5EF4-FFF2-40B4-BE49-F238E27FC236}">
                  <a16:creationId xmlns:a16="http://schemas.microsoft.com/office/drawing/2014/main" id="{00000000-0008-0000-0400-00002A000000}"/>
                </a:ext>
              </a:extLst>
            </xdr:cNvPr>
            <xdr:cNvPicPr>
              <a:picLocks noChangeAspect="1" noChangeArrowheads="1"/>
              <a:extLst>
                <a:ext uri="{84589F7E-364E-4C9E-8A38-B11213B215E9}">
                  <a14:cameraTool cellRange="裏面!$D$11:$F$20" spid="_x0000_s118156"/>
                </a:ext>
              </a:extLst>
            </xdr:cNvPicPr>
          </xdr:nvPicPr>
          <xdr:blipFill>
            <a:blip xmlns:r="http://schemas.openxmlformats.org/officeDocument/2006/relationships" r:embed="rId1"/>
            <a:srcRect/>
            <a:stretch>
              <a:fillRect/>
            </a:stretch>
          </xdr:blipFill>
          <xdr:spPr bwMode="auto">
            <a:xfrm>
              <a:off x="12110508" y="12268201"/>
              <a:ext cx="11780308" cy="20320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181</xdr:col>
          <xdr:colOff>10585</xdr:colOff>
          <xdr:row>182</xdr:row>
          <xdr:rowOff>47627</xdr:rowOff>
        </xdr:from>
        <xdr:to>
          <xdr:col>309</xdr:col>
          <xdr:colOff>52917</xdr:colOff>
          <xdr:row>215</xdr:row>
          <xdr:rowOff>40889</xdr:rowOff>
        </xdr:to>
        <xdr:pic>
          <xdr:nvPicPr>
            <xdr:cNvPr id="39" name="図 38">
              <a:extLst>
                <a:ext uri="{FF2B5EF4-FFF2-40B4-BE49-F238E27FC236}">
                  <a16:creationId xmlns:a16="http://schemas.microsoft.com/office/drawing/2014/main" id="{00000000-0008-0000-0400-000027000000}"/>
                </a:ext>
              </a:extLst>
            </xdr:cNvPr>
            <xdr:cNvPicPr>
              <a:picLocks noChangeAspect="1" noChangeArrowheads="1"/>
              <a:extLst>
                <a:ext uri="{84589F7E-364E-4C9E-8A38-B11213B215E9}">
                  <a14:cameraTool cellRange="裏面!$D$38:$E$47" spid="_x0000_s118157"/>
                </a:ext>
              </a:extLst>
            </xdr:cNvPicPr>
          </xdr:nvPicPr>
          <xdr:blipFill>
            <a:blip xmlns:r="http://schemas.openxmlformats.org/officeDocument/2006/relationships" r:embed="rId2"/>
            <a:srcRect/>
            <a:stretch>
              <a:fillRect/>
            </a:stretch>
          </xdr:blipFill>
          <xdr:spPr bwMode="auto">
            <a:xfrm>
              <a:off x="12078760" y="12182477"/>
              <a:ext cx="8576732" cy="2193537"/>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52917</xdr:colOff>
          <xdr:row>184</xdr:row>
          <xdr:rowOff>0</xdr:rowOff>
        </xdr:from>
        <xdr:to>
          <xdr:col>360</xdr:col>
          <xdr:colOff>38968</xdr:colOff>
          <xdr:row>248</xdr:row>
          <xdr:rowOff>29634</xdr:rowOff>
        </xdr:to>
        <xdr:pic>
          <xdr:nvPicPr>
            <xdr:cNvPr id="41" name="図 40">
              <a:extLst>
                <a:ext uri="{FF2B5EF4-FFF2-40B4-BE49-F238E27FC236}">
                  <a16:creationId xmlns:a16="http://schemas.microsoft.com/office/drawing/2014/main" id="{00000000-0008-0000-0400-000029000000}"/>
                </a:ext>
              </a:extLst>
            </xdr:cNvPr>
            <xdr:cNvPicPr>
              <a:picLocks noChangeAspect="1" noChangeArrowheads="1"/>
              <a:extLst>
                <a:ext uri="{84589F7E-364E-4C9E-8A38-B11213B215E9}">
                  <a14:cameraTool cellRange="のし!$B$2:$E$20" spid="_x0000_s118158"/>
                </a:ext>
              </a:extLst>
            </xdr:cNvPicPr>
          </xdr:nvPicPr>
          <xdr:blipFill>
            <a:blip xmlns:r="http://schemas.openxmlformats.org/officeDocument/2006/relationships" r:embed="rId3"/>
            <a:srcRect/>
            <a:stretch>
              <a:fillRect/>
            </a:stretch>
          </xdr:blipFill>
          <xdr:spPr bwMode="auto">
            <a:xfrm>
              <a:off x="20655492" y="12268200"/>
              <a:ext cx="3386476" cy="4296834"/>
            </a:xfrm>
            <a:prstGeom prst="rect">
              <a:avLst/>
            </a:prstGeom>
            <a:noFill/>
            <a:ln w="9525">
              <a:noFill/>
              <a:miter lim="800000"/>
              <a:headEnd/>
              <a:tailEnd/>
            </a:ln>
          </xdr:spPr>
        </xdr:pic>
        <xdr:clientData/>
      </xdr:twoCellAnchor>
    </mc:Choice>
    <mc:Fallback/>
  </mc:AlternateContent>
  <xdr:twoCellAnchor editAs="oneCell">
    <xdr:from>
      <xdr:col>187</xdr:col>
      <xdr:colOff>314325</xdr:colOff>
      <xdr:row>23</xdr:row>
      <xdr:rowOff>28575</xdr:rowOff>
    </xdr:from>
    <xdr:to>
      <xdr:col>217</xdr:col>
      <xdr:colOff>13758</xdr:colOff>
      <xdr:row>32</xdr:row>
      <xdr:rowOff>9525</xdr:rowOff>
    </xdr:to>
    <xdr:sp macro="" textlink="">
      <xdr:nvSpPr>
        <xdr:cNvPr id="10" name="AutoShape 3">
          <a:extLst>
            <a:ext uri="{FF2B5EF4-FFF2-40B4-BE49-F238E27FC236}">
              <a16:creationId xmlns:a16="http://schemas.microsoft.com/office/drawing/2014/main" id="{00000000-0008-0000-0400-00000A000000}"/>
            </a:ext>
          </a:extLst>
        </xdr:cNvPr>
        <xdr:cNvSpPr>
          <a:spLocks noChangeAspect="1" noChangeArrowheads="1"/>
        </xdr:cNvSpPr>
      </xdr:nvSpPr>
      <xdr:spPr bwMode="auto">
        <a:xfrm>
          <a:off x="13906500" y="2533650"/>
          <a:ext cx="1947333" cy="5810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1</xdr:rowOff>
    </xdr:from>
    <xdr:to>
      <xdr:col>181</xdr:col>
      <xdr:colOff>0</xdr:colOff>
      <xdr:row>11</xdr:row>
      <xdr:rowOff>14025</xdr:rowOff>
    </xdr:to>
    <xdr:pic>
      <xdr:nvPicPr>
        <xdr:cNvPr id="47" name="図 46">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
          <a:ext cx="11493500" cy="71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34224</xdr:colOff>
      <xdr:row>27</xdr:row>
      <xdr:rowOff>63499</xdr:rowOff>
    </xdr:from>
    <xdr:to>
      <xdr:col>47</xdr:col>
      <xdr:colOff>11133</xdr:colOff>
      <xdr:row>51</xdr:row>
      <xdr:rowOff>10582</xdr:rowOff>
    </xdr:to>
    <xdr:sp macro="" textlink="">
      <xdr:nvSpPr>
        <xdr:cNvPr id="48" name="Text Box 90">
          <a:extLst>
            <a:ext uri="{FF2B5EF4-FFF2-40B4-BE49-F238E27FC236}">
              <a16:creationId xmlns:a16="http://schemas.microsoft.com/office/drawing/2014/main" id="{00000000-0008-0000-0400-000030000000}"/>
            </a:ext>
          </a:extLst>
        </xdr:cNvPr>
        <xdr:cNvSpPr txBox="1">
          <a:spLocks noChangeArrowheads="1"/>
        </xdr:cNvSpPr>
      </xdr:nvSpPr>
      <xdr:spPr bwMode="auto">
        <a:xfrm>
          <a:off x="415224" y="1777999"/>
          <a:ext cx="2580409" cy="1471083"/>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t" upright="1"/>
        <a:lstStyle/>
        <a:p>
          <a:pPr algn="ctr" rtl="0">
            <a:defRPr sz="1000"/>
          </a:pPr>
          <a:r>
            <a:rPr lang="ja-JP" altLang="en-US" sz="2000" b="1" i="0" u="none" strike="noStrike" baseline="0">
              <a:solidFill>
                <a:srgbClr val="000000"/>
              </a:solidFill>
              <a:latin typeface="ＭＳ Ｐゴシック"/>
              <a:ea typeface="ＭＳ Ｐゴシック"/>
            </a:rPr>
            <a:t>お申込み期間</a:t>
          </a:r>
          <a:endParaRPr lang="en-US" altLang="ja-JP" sz="2000" b="1" i="0" u="none" strike="noStrike" baseline="0">
            <a:solidFill>
              <a:srgbClr val="000000"/>
            </a:solidFill>
            <a:latin typeface="ＭＳ Ｐゴシック"/>
            <a:ea typeface="ＭＳ Ｐゴシック"/>
          </a:endParaRPr>
        </a:p>
        <a:p>
          <a:pPr algn="ctr" rtl="0">
            <a:defRPr sz="1000"/>
          </a:pPr>
          <a:endParaRPr lang="en-US" altLang="ja-JP" sz="2000" b="1" i="0" u="none" strike="noStrike" baseline="0">
            <a:solidFill>
              <a:srgbClr val="000000"/>
            </a:solidFill>
            <a:latin typeface="ＭＳ Ｐゴシック"/>
            <a:ea typeface="ＭＳ Ｐゴシック"/>
          </a:endParaRPr>
        </a:p>
        <a:p>
          <a:pPr algn="ctr" rtl="0">
            <a:defRPr sz="1000"/>
          </a:pPr>
          <a:r>
            <a:rPr lang="ja-JP" altLang="en-US" sz="2000" b="1" i="0" u="none" strike="noStrike" baseline="0">
              <a:solidFill>
                <a:srgbClr val="000000"/>
              </a:solidFill>
              <a:latin typeface="ＭＳ Ｐゴシック"/>
              <a:ea typeface="ＭＳ Ｐゴシック"/>
            </a:rPr>
            <a:t>～</a:t>
          </a:r>
          <a:endParaRPr lang="en-US" altLang="ja-JP" sz="2000" b="1"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xdr:from>
          <xdr:col>7</xdr:col>
          <xdr:colOff>52914</xdr:colOff>
          <xdr:row>34</xdr:row>
          <xdr:rowOff>1</xdr:rowOff>
        </xdr:from>
        <xdr:to>
          <xdr:col>45</xdr:col>
          <xdr:colOff>2114</xdr:colOff>
          <xdr:row>38</xdr:row>
          <xdr:rowOff>50801</xdr:rowOff>
        </xdr:to>
        <xdr:pic>
          <xdr:nvPicPr>
            <xdr:cNvPr id="49" name="図 48">
              <a:extLst>
                <a:ext uri="{FF2B5EF4-FFF2-40B4-BE49-F238E27FC236}">
                  <a16:creationId xmlns:a16="http://schemas.microsoft.com/office/drawing/2014/main" id="{00000000-0008-0000-0400-000031000000}"/>
                </a:ext>
              </a:extLst>
            </xdr:cNvPr>
            <xdr:cNvPicPr>
              <a:picLocks noChangeAspect="1" noChangeArrowheads="1"/>
              <a:extLst>
                <a:ext uri="{84589F7E-364E-4C9E-8A38-B11213B215E9}">
                  <a14:cameraTool cellRange="リスト!$B$22:$D$22" spid="_x0000_s118159"/>
                </a:ext>
              </a:extLst>
            </xdr:cNvPicPr>
          </xdr:nvPicPr>
          <xdr:blipFill>
            <a:blip xmlns:r="http://schemas.openxmlformats.org/officeDocument/2006/relationships" r:embed="rId5"/>
            <a:srcRect/>
            <a:stretch>
              <a:fillRect/>
            </a:stretch>
          </xdr:blipFill>
          <xdr:spPr bwMode="auto">
            <a:xfrm>
              <a:off x="497414" y="2159001"/>
              <a:ext cx="2362200" cy="304800"/>
            </a:xfrm>
            <a:prstGeom prst="rect">
              <a:avLst/>
            </a:prstGeom>
            <a:solidFill>
              <a:schemeClr val="bg1"/>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52914</xdr:colOff>
          <xdr:row>44</xdr:row>
          <xdr:rowOff>31750</xdr:rowOff>
        </xdr:from>
        <xdr:to>
          <xdr:col>45</xdr:col>
          <xdr:colOff>2114</xdr:colOff>
          <xdr:row>49</xdr:row>
          <xdr:rowOff>19050</xdr:rowOff>
        </xdr:to>
        <xdr:pic>
          <xdr:nvPicPr>
            <xdr:cNvPr id="50" name="図 49">
              <a:extLst>
                <a:ext uri="{FF2B5EF4-FFF2-40B4-BE49-F238E27FC236}">
                  <a16:creationId xmlns:a16="http://schemas.microsoft.com/office/drawing/2014/main" id="{00000000-0008-0000-0400-000032000000}"/>
                </a:ext>
              </a:extLst>
            </xdr:cNvPr>
            <xdr:cNvPicPr>
              <a:picLocks noChangeAspect="1" noChangeArrowheads="1"/>
              <a:extLst>
                <a:ext uri="{84589F7E-364E-4C9E-8A38-B11213B215E9}">
                  <a14:cameraTool cellRange="リスト!$B$23:$D$23" spid="_x0000_s118160"/>
                </a:ext>
              </a:extLst>
            </xdr:cNvPicPr>
          </xdr:nvPicPr>
          <xdr:blipFill>
            <a:blip xmlns:r="http://schemas.openxmlformats.org/officeDocument/2006/relationships" r:embed="rId6"/>
            <a:srcRect/>
            <a:stretch>
              <a:fillRect/>
            </a:stretch>
          </xdr:blipFill>
          <xdr:spPr bwMode="auto">
            <a:xfrm>
              <a:off x="497414" y="2825750"/>
              <a:ext cx="2362200" cy="304800"/>
            </a:xfrm>
            <a:prstGeom prst="rect">
              <a:avLst/>
            </a:prstGeom>
            <a:noFill/>
            <a:ln w="9525">
              <a:noFill/>
              <a:miter lim="800000"/>
              <a:headEnd/>
              <a:tailEnd/>
            </a:ln>
          </xdr:spPr>
        </xdr:pic>
        <xdr:clientData/>
      </xdr:twoCellAnchor>
    </mc:Choice>
    <mc:Fallback/>
  </mc:AlternateContent>
  <xdr:twoCellAnchor>
    <xdr:from>
      <xdr:col>55</xdr:col>
      <xdr:colOff>27967</xdr:colOff>
      <xdr:row>219</xdr:row>
      <xdr:rowOff>55179</xdr:rowOff>
    </xdr:from>
    <xdr:to>
      <xdr:col>130</xdr:col>
      <xdr:colOff>4155</xdr:colOff>
      <xdr:row>251</xdr:row>
      <xdr:rowOff>17384</xdr:rowOff>
    </xdr:to>
    <xdr:grpSp>
      <xdr:nvGrpSpPr>
        <xdr:cNvPr id="57" name="グループ化 56">
          <a:extLst>
            <a:ext uri="{FF2B5EF4-FFF2-40B4-BE49-F238E27FC236}">
              <a16:creationId xmlns:a16="http://schemas.microsoft.com/office/drawing/2014/main" id="{00000000-0008-0000-0400-000039000000}"/>
            </a:ext>
          </a:extLst>
        </xdr:cNvPr>
        <xdr:cNvGrpSpPr/>
      </xdr:nvGrpSpPr>
      <xdr:grpSpPr>
        <a:xfrm>
          <a:off x="3695092" y="14657004"/>
          <a:ext cx="4976813" cy="2095805"/>
          <a:chOff x="4175692" y="16329510"/>
          <a:chExt cx="4738688" cy="1994205"/>
        </a:xfrm>
      </xdr:grpSpPr>
      <xdr:grpSp>
        <xdr:nvGrpSpPr>
          <xdr:cNvPr id="58" name="グループ化 10">
            <a:extLst>
              <a:ext uri="{FF2B5EF4-FFF2-40B4-BE49-F238E27FC236}">
                <a16:creationId xmlns:a16="http://schemas.microsoft.com/office/drawing/2014/main" id="{00000000-0008-0000-0400-00003A000000}"/>
              </a:ext>
            </a:extLst>
          </xdr:cNvPr>
          <xdr:cNvGrpSpPr>
            <a:grpSpLocks/>
          </xdr:cNvGrpSpPr>
        </xdr:nvGrpSpPr>
        <xdr:grpSpPr bwMode="auto">
          <a:xfrm>
            <a:off x="4175692" y="16329510"/>
            <a:ext cx="4602615" cy="1994205"/>
            <a:chOff x="6584935" y="15353265"/>
            <a:chExt cx="4101029" cy="1769972"/>
          </a:xfrm>
        </xdr:grpSpPr>
        <xdr:sp macro="" textlink="">
          <xdr:nvSpPr>
            <xdr:cNvPr id="61" name="Text Box 13">
              <a:extLst>
                <a:ext uri="{FF2B5EF4-FFF2-40B4-BE49-F238E27FC236}">
                  <a16:creationId xmlns:a16="http://schemas.microsoft.com/office/drawing/2014/main" id="{00000000-0008-0000-0400-00003D000000}"/>
                </a:ext>
              </a:extLst>
            </xdr:cNvPr>
            <xdr:cNvSpPr txBox="1">
              <a:spLocks noChangeArrowheads="1"/>
            </xdr:cNvSpPr>
          </xdr:nvSpPr>
          <xdr:spPr bwMode="auto">
            <a:xfrm>
              <a:off x="6584935" y="15653048"/>
              <a:ext cx="3855858" cy="466079"/>
            </a:xfrm>
            <a:prstGeom prst="rect">
              <a:avLst/>
            </a:prstGeom>
            <a:noFill/>
            <a:ln w="9525">
              <a:noFill/>
              <a:miter lim="800000"/>
              <a:headEnd/>
              <a:tailEnd/>
            </a:ln>
          </xdr:spPr>
          <xdr:txBody>
            <a:bodyPr vertOverflow="clip" wrap="square" lIns="27432" tIns="18288" rIns="0" bIns="0" anchor="t" upright="1"/>
            <a:lstStyle/>
            <a:p>
              <a:pPr algn="l" rtl="0">
                <a:lnSpc>
                  <a:spcPts val="1800"/>
                </a:lnSpc>
                <a:defRPr sz="1000"/>
              </a:pPr>
              <a:r>
                <a:rPr lang="ja-JP" altLang="en-US" sz="1200" b="0" i="0" strike="noStrike">
                  <a:solidFill>
                    <a:srgbClr val="000000"/>
                  </a:solidFill>
                  <a:latin typeface="ＭＳ Ｐゴシック"/>
                  <a:ea typeface="+mn-ea"/>
                </a:rPr>
                <a:t>〒</a:t>
              </a:r>
              <a:r>
                <a:rPr lang="en-US" altLang="ja-JP" sz="1200" b="0" i="0" strike="noStrike">
                  <a:solidFill>
                    <a:srgbClr val="000000"/>
                  </a:solidFill>
                  <a:latin typeface="ＭＳ Ｐゴシック"/>
                  <a:ea typeface="+mn-ea"/>
                </a:rPr>
                <a:t>100-8792</a:t>
              </a:r>
              <a:r>
                <a:rPr lang="ja-JP" altLang="en-US" sz="1200" b="0" i="0" strike="noStrike" baseline="0">
                  <a:solidFill>
                    <a:srgbClr val="000000"/>
                  </a:solidFill>
                  <a:latin typeface="ＭＳ Ｐゴシック"/>
                  <a:ea typeface="ＭＳ Ｐゴシック"/>
                </a:rPr>
                <a:t>　</a:t>
              </a:r>
              <a:r>
                <a:rPr lang="ja-JP" altLang="en-US" sz="1200" b="0" i="0" strike="noStrike">
                  <a:solidFill>
                    <a:srgbClr val="000000"/>
                  </a:solidFill>
                  <a:latin typeface="ＭＳ Ｐゴシック"/>
                  <a:ea typeface="+mn-ea"/>
                </a:rPr>
                <a:t>東京都千代田区大手町二丁目</a:t>
              </a:r>
              <a:r>
                <a:rPr lang="en-US" altLang="ja-JP" sz="1200" b="0" i="0" strike="noStrike">
                  <a:solidFill>
                    <a:srgbClr val="000000"/>
                  </a:solidFill>
                  <a:latin typeface="ＭＳ Ｐゴシック"/>
                  <a:ea typeface="+mn-ea"/>
                </a:rPr>
                <a:t>3</a:t>
              </a:r>
              <a:r>
                <a:rPr lang="ja-JP" altLang="en-US" sz="1200" b="0" i="0" strike="noStrike">
                  <a:solidFill>
                    <a:srgbClr val="000000"/>
                  </a:solidFill>
                  <a:latin typeface="ＭＳ Ｐゴシック"/>
                  <a:ea typeface="+mn-ea"/>
                </a:rPr>
                <a:t>番</a:t>
              </a:r>
              <a:r>
                <a:rPr lang="en-US" altLang="ja-JP" sz="1200" b="0" i="0" strike="noStrike">
                  <a:solidFill>
                    <a:srgbClr val="000000"/>
                  </a:solidFill>
                  <a:latin typeface="ＭＳ Ｐゴシック"/>
                  <a:ea typeface="+mn-ea"/>
                </a:rPr>
                <a:t>1</a:t>
              </a:r>
              <a:r>
                <a:rPr lang="ja-JP" altLang="en-US" sz="1200" b="0" i="0" strike="noStrike">
                  <a:solidFill>
                    <a:srgbClr val="000000"/>
                  </a:solidFill>
                  <a:latin typeface="ＭＳ Ｐゴシック"/>
                  <a:ea typeface="+mn-ea"/>
                </a:rPr>
                <a:t>号</a:t>
              </a:r>
              <a:r>
                <a:rPr lang="ja-JP" altLang="en-US" sz="1400" b="1" i="0" strike="noStrike">
                  <a:solidFill>
                    <a:srgbClr val="000000"/>
                  </a:solidFill>
                  <a:latin typeface="ＭＳ Ｐゴシック"/>
                  <a:ea typeface="ＭＳ Ｐゴシック"/>
                </a:rPr>
                <a:t>　</a:t>
              </a:r>
              <a:r>
                <a:rPr lang="ja-JP" altLang="en-US" sz="1100" b="1" i="0" strike="noStrike">
                  <a:solidFill>
                    <a:srgbClr val="000000"/>
                  </a:solidFill>
                  <a:latin typeface="ＭＳ Ｐゴシック"/>
                  <a:ea typeface="ＭＳ Ｐゴシック"/>
                </a:rPr>
                <a:t>　</a:t>
              </a:r>
            </a:p>
          </xdr:txBody>
        </xdr:sp>
        <xdr:sp macro="" textlink="">
          <xdr:nvSpPr>
            <xdr:cNvPr id="62" name="正方形/長方形 61">
              <a:extLst>
                <a:ext uri="{FF2B5EF4-FFF2-40B4-BE49-F238E27FC236}">
                  <a16:creationId xmlns:a16="http://schemas.microsoft.com/office/drawing/2014/main" id="{00000000-0008-0000-0400-00003E000000}"/>
                </a:ext>
              </a:extLst>
            </xdr:cNvPr>
            <xdr:cNvSpPr/>
          </xdr:nvSpPr>
          <xdr:spPr>
            <a:xfrm>
              <a:off x="6631303" y="15353265"/>
              <a:ext cx="1065180" cy="27655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200"/>
                <a:t>企画・監修</a:t>
              </a:r>
            </a:p>
          </xdr:txBody>
        </xdr:sp>
        <xdr:sp macro="" textlink="">
          <xdr:nvSpPr>
            <xdr:cNvPr id="63" name="正方形/長方形 62">
              <a:extLst>
                <a:ext uri="{FF2B5EF4-FFF2-40B4-BE49-F238E27FC236}">
                  <a16:creationId xmlns:a16="http://schemas.microsoft.com/office/drawing/2014/main" id="{00000000-0008-0000-0400-00003F000000}"/>
                </a:ext>
              </a:extLst>
            </xdr:cNvPr>
            <xdr:cNvSpPr/>
          </xdr:nvSpPr>
          <xdr:spPr>
            <a:xfrm>
              <a:off x="6650403" y="16029309"/>
              <a:ext cx="1059203" cy="26633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300"/>
                <a:t>販売者</a:t>
              </a:r>
              <a:endParaRPr kumimoji="1" lang="en-US" altLang="ja-JP" sz="1300"/>
            </a:p>
          </xdr:txBody>
        </xdr:sp>
        <xdr:sp macro="" textlink="">
          <xdr:nvSpPr>
            <xdr:cNvPr id="64" name="Text Box 13">
              <a:extLst>
                <a:ext uri="{FF2B5EF4-FFF2-40B4-BE49-F238E27FC236}">
                  <a16:creationId xmlns:a16="http://schemas.microsoft.com/office/drawing/2014/main" id="{00000000-0008-0000-0400-000040000000}"/>
                </a:ext>
              </a:extLst>
            </xdr:cNvPr>
            <xdr:cNvSpPr txBox="1">
              <a:spLocks noChangeArrowheads="1"/>
            </xdr:cNvSpPr>
          </xdr:nvSpPr>
          <xdr:spPr bwMode="auto">
            <a:xfrm>
              <a:off x="6584935" y="16371184"/>
              <a:ext cx="4101029" cy="752053"/>
            </a:xfrm>
            <a:prstGeom prst="rect">
              <a:avLst/>
            </a:prstGeom>
            <a:noFill/>
            <a:ln w="9525">
              <a:noFill/>
              <a:miter lim="800000"/>
              <a:headEnd/>
              <a:tailEnd/>
            </a:ln>
          </xdr:spPr>
          <xdr:txBody>
            <a:bodyPr vertOverflow="clip" wrap="square" lIns="27432" tIns="18288" rIns="0" bIns="0" anchor="t" upright="1"/>
            <a:lstStyle/>
            <a:p>
              <a:pPr algn="l" rtl="0">
                <a:lnSpc>
                  <a:spcPts val="1900"/>
                </a:lnSpc>
                <a:defRPr sz="1000"/>
              </a:pPr>
              <a:r>
                <a:rPr lang="ja-JP" altLang="en-US" sz="1200" b="0" i="0" strike="noStrike">
                  <a:solidFill>
                    <a:srgbClr val="000000"/>
                  </a:solidFill>
                  <a:latin typeface="ＭＳ Ｐゴシック"/>
                  <a:ea typeface="ＭＳ Ｐゴシック"/>
                </a:rPr>
                <a:t>〒</a:t>
              </a:r>
              <a:r>
                <a:rPr lang="en-US" altLang="ja-JP" sz="1200" b="0" i="0" strike="noStrike">
                  <a:solidFill>
                    <a:srgbClr val="000000"/>
                  </a:solidFill>
                  <a:latin typeface="ＭＳ Ｐゴシック"/>
                  <a:ea typeface="ＭＳ Ｐゴシック"/>
                </a:rPr>
                <a:t>135-0016</a:t>
              </a:r>
              <a:r>
                <a:rPr lang="ja-JP" altLang="en-US" sz="1200" b="0" i="0" strike="noStrike" baseline="0">
                  <a:solidFill>
                    <a:srgbClr val="000000"/>
                  </a:solidFill>
                  <a:latin typeface="ＭＳ Ｐゴシック"/>
                  <a:ea typeface="ＭＳ Ｐゴシック"/>
                </a:rPr>
                <a:t>  </a:t>
              </a:r>
              <a:r>
                <a:rPr lang="ja-JP" altLang="en-US" sz="1200" b="0" i="0" strike="noStrike">
                  <a:solidFill>
                    <a:srgbClr val="000000"/>
                  </a:solidFill>
                  <a:latin typeface="ＭＳ Ｐゴシック"/>
                  <a:ea typeface="ＭＳ Ｐゴシック"/>
                </a:rPr>
                <a:t>東京都江東区東陽四丁目</a:t>
              </a:r>
              <a:r>
                <a:rPr lang="en-US" altLang="ja-JP" sz="1200" b="0" i="0" strike="noStrike">
                  <a:solidFill>
                    <a:srgbClr val="000000"/>
                  </a:solidFill>
                  <a:latin typeface="ＭＳ Ｐゴシック"/>
                  <a:ea typeface="ＭＳ Ｐゴシック"/>
                </a:rPr>
                <a:t>1</a:t>
              </a:r>
              <a:r>
                <a:rPr lang="ja-JP" altLang="en-US" sz="1200" b="0" i="0" strike="noStrike">
                  <a:solidFill>
                    <a:srgbClr val="000000"/>
                  </a:solidFill>
                  <a:latin typeface="ＭＳ Ｐゴシック"/>
                  <a:ea typeface="ＭＳ Ｐゴシック"/>
                </a:rPr>
                <a:t>番</a:t>
              </a:r>
              <a:r>
                <a:rPr lang="en-US" altLang="ja-JP" sz="1200" b="0" i="0" strike="noStrike">
                  <a:solidFill>
                    <a:srgbClr val="000000"/>
                  </a:solidFill>
                  <a:latin typeface="ＭＳ Ｐゴシック"/>
                  <a:ea typeface="ＭＳ Ｐゴシック"/>
                </a:rPr>
                <a:t>13</a:t>
              </a:r>
              <a:r>
                <a:rPr lang="ja-JP" altLang="en-US" sz="1200" b="0" i="0" strike="noStrike">
                  <a:solidFill>
                    <a:srgbClr val="000000"/>
                  </a:solidFill>
                  <a:latin typeface="ＭＳ Ｐゴシック"/>
                  <a:ea typeface="ＭＳ Ｐゴシック"/>
                </a:rPr>
                <a:t>号</a:t>
              </a:r>
              <a:r>
                <a:rPr lang="en-US" altLang="ja-JP" sz="1200" b="0" i="0" strike="noStrike" baseline="0">
                  <a:solidFill>
                    <a:srgbClr val="000000"/>
                  </a:solidFill>
                  <a:latin typeface="ＭＳ Ｐゴシック"/>
                  <a:ea typeface="ＭＳ Ｐゴシック"/>
                </a:rPr>
                <a:t> </a:t>
              </a:r>
            </a:p>
            <a:p>
              <a:pPr algn="l" rtl="0">
                <a:lnSpc>
                  <a:spcPts val="1400"/>
                </a:lnSpc>
                <a:defRPr sz="1000"/>
              </a:pPr>
              <a:r>
                <a:rPr lang="ja-JP" altLang="en-US" sz="1200" b="0" i="0" strike="noStrike" baseline="0">
                  <a:solidFill>
                    <a:srgbClr val="000000"/>
                  </a:solidFill>
                  <a:latin typeface="ＭＳ Ｐゴシック"/>
                  <a:ea typeface="ＭＳ Ｐゴシック"/>
                </a:rPr>
                <a:t>　　　　　　　　 </a:t>
              </a:r>
              <a:r>
                <a:rPr lang="ja-JP" altLang="en-US" sz="1200" b="0" i="0" strike="noStrike">
                  <a:solidFill>
                    <a:srgbClr val="000000"/>
                  </a:solidFill>
                  <a:latin typeface="ＭＳ Ｐゴシック"/>
                  <a:ea typeface="ＭＳ Ｐゴシック"/>
                </a:rPr>
                <a:t>東陽セントラルビル</a:t>
              </a:r>
              <a:endParaRPr lang="en-US" altLang="ja-JP" sz="1200" b="0" i="0" strike="noStrike">
                <a:solidFill>
                  <a:srgbClr val="000000"/>
                </a:solidFill>
                <a:latin typeface="ＭＳ Ｐゴシック"/>
                <a:ea typeface="ＭＳ Ｐゴシック"/>
              </a:endParaRPr>
            </a:p>
            <a:p>
              <a:pPr algn="l" rtl="0">
                <a:lnSpc>
                  <a:spcPts val="1400"/>
                </a:lnSpc>
                <a:defRPr sz="1000"/>
              </a:pPr>
              <a:r>
                <a:rPr lang="ja-JP" altLang="ja-JP" sz="1000" b="0" i="0" baseline="0">
                  <a:effectLst/>
                  <a:latin typeface="+mn-lt"/>
                  <a:ea typeface="+mn-ea"/>
                  <a:cs typeface="+mn-cs"/>
                </a:rPr>
                <a:t>　　　　　　　　 </a:t>
              </a:r>
              <a:r>
                <a:rPr lang="en-US" altLang="ja-JP" sz="1000" b="0" i="0" baseline="0">
                  <a:effectLst/>
                  <a:latin typeface="+mn-lt"/>
                  <a:ea typeface="+mn-ea"/>
                  <a:cs typeface="+mn-cs"/>
                </a:rPr>
                <a:t>      </a:t>
              </a:r>
              <a:r>
                <a:rPr lang="ja-JP" altLang="en-US" sz="1200" b="0" i="0" strike="noStrike">
                  <a:solidFill>
                    <a:srgbClr val="000000"/>
                  </a:solidFill>
                  <a:latin typeface="ＭＳ Ｐゴシック"/>
                  <a:ea typeface="ＭＳ Ｐゴシック"/>
                </a:rPr>
                <a:t>代表者　荒若　仁</a:t>
              </a:r>
            </a:p>
          </xdr:txBody>
        </xdr:sp>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6621754" y="15943036"/>
              <a:ext cx="3512221" cy="7406"/>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59" name="Text Box 13">
            <a:extLst>
              <a:ext uri="{FF2B5EF4-FFF2-40B4-BE49-F238E27FC236}">
                <a16:creationId xmlns:a16="http://schemas.microsoft.com/office/drawing/2014/main" id="{00000000-0008-0000-0400-00003B000000}"/>
              </a:ext>
            </a:extLst>
          </xdr:cNvPr>
          <xdr:cNvSpPr txBox="1">
            <a:spLocks noChangeArrowheads="1"/>
          </xdr:cNvSpPr>
        </xdr:nvSpPr>
        <xdr:spPr bwMode="auto">
          <a:xfrm>
            <a:off x="5473474" y="16353328"/>
            <a:ext cx="2194151" cy="482110"/>
          </a:xfrm>
          <a:prstGeom prst="rect">
            <a:avLst/>
          </a:prstGeom>
          <a:noFill/>
          <a:ln w="9525">
            <a:noFill/>
            <a:miter lim="800000"/>
            <a:headEnd/>
            <a:tailEnd/>
          </a:ln>
        </xdr:spPr>
        <xdr:txBody>
          <a:bodyPr vertOverflow="clip" wrap="square" lIns="27432" tIns="18288" rIns="0" bIns="0" anchor="t" upright="1"/>
          <a:lstStyle/>
          <a:p>
            <a:pPr algn="l" rtl="0">
              <a:lnSpc>
                <a:spcPts val="1800"/>
              </a:lnSpc>
              <a:defRPr sz="1000"/>
            </a:pPr>
            <a:r>
              <a:rPr lang="ja-JP" altLang="en-US" sz="1400" b="1" i="0" strike="noStrike">
                <a:solidFill>
                  <a:srgbClr val="000000"/>
                </a:solidFill>
                <a:latin typeface="ＭＳ Ｐゴシック"/>
                <a:ea typeface="ＭＳ Ｐゴシック"/>
              </a:rPr>
              <a:t>日本郵便株式会社</a:t>
            </a:r>
            <a:endParaRPr lang="ja-JP" altLang="en-US" sz="1100" b="1" i="0" strike="noStrike">
              <a:solidFill>
                <a:srgbClr val="000000"/>
              </a:solidFill>
              <a:latin typeface="ＭＳ Ｐゴシック"/>
              <a:ea typeface="ＭＳ Ｐゴシック"/>
            </a:endParaRPr>
          </a:p>
        </xdr:txBody>
      </xdr:sp>
      <xdr:sp macro="" textlink="">
        <xdr:nvSpPr>
          <xdr:cNvPr id="60" name="Text Box 13">
            <a:extLst>
              <a:ext uri="{FF2B5EF4-FFF2-40B4-BE49-F238E27FC236}">
                <a16:creationId xmlns:a16="http://schemas.microsoft.com/office/drawing/2014/main" id="{00000000-0008-0000-0400-00003C000000}"/>
              </a:ext>
            </a:extLst>
          </xdr:cNvPr>
          <xdr:cNvSpPr txBox="1">
            <a:spLocks noChangeArrowheads="1"/>
          </xdr:cNvSpPr>
        </xdr:nvSpPr>
        <xdr:spPr bwMode="auto">
          <a:xfrm>
            <a:off x="5473474" y="17121188"/>
            <a:ext cx="3440906" cy="511968"/>
          </a:xfrm>
          <a:prstGeom prst="rect">
            <a:avLst/>
          </a:prstGeom>
          <a:noFill/>
          <a:ln w="9525">
            <a:noFill/>
            <a:miter lim="800000"/>
            <a:headEnd/>
            <a:tailEnd/>
          </a:ln>
        </xdr:spPr>
        <xdr:txBody>
          <a:bodyPr vertOverflow="clip" wrap="square" lIns="27432" tIns="18288" rIns="0" bIns="0" anchor="t" upright="1"/>
          <a:lstStyle/>
          <a:p>
            <a:pPr algn="l" rtl="0">
              <a:lnSpc>
                <a:spcPts val="1900"/>
              </a:lnSpc>
              <a:defRPr sz="1000"/>
            </a:pPr>
            <a:r>
              <a:rPr lang="ja-JP" altLang="en-US" sz="1400" b="1" i="0" strike="noStrike">
                <a:solidFill>
                  <a:srgbClr val="000000"/>
                </a:solidFill>
                <a:latin typeface="ＭＳ Ｐゴシック"/>
                <a:ea typeface="ＭＳ Ｐゴシック"/>
              </a:rPr>
              <a:t>株式会社</a:t>
            </a:r>
            <a:r>
              <a:rPr lang="ja-JP" altLang="en-US" sz="1400" b="1" i="0" strike="noStrike" baseline="0">
                <a:solidFill>
                  <a:srgbClr val="000000"/>
                </a:solidFill>
                <a:latin typeface="ＭＳ Ｐゴシック"/>
                <a:ea typeface="ＭＳ Ｐゴシック"/>
              </a:rPr>
              <a:t> </a:t>
            </a:r>
            <a:r>
              <a:rPr lang="ja-JP" altLang="en-US" sz="1400" b="1" i="0" strike="noStrike">
                <a:solidFill>
                  <a:srgbClr val="000000"/>
                </a:solidFill>
                <a:latin typeface="ＭＳ Ｐゴシック"/>
                <a:ea typeface="ＭＳ Ｐゴシック"/>
              </a:rPr>
              <a:t>郵便局物販サービス</a:t>
            </a:r>
            <a:endParaRPr lang="ja-JP" altLang="en-US" sz="1200" b="0" i="0" strike="noStrike">
              <a:solidFill>
                <a:srgbClr val="000000"/>
              </a:solidFill>
              <a:latin typeface="ＭＳ Ｐゴシック"/>
              <a:ea typeface="ＭＳ Ｐゴシック"/>
            </a:endParaRPr>
          </a:p>
        </xdr:txBody>
      </xdr:sp>
    </xdr:grpSp>
    <xdr:clientData/>
  </xdr:twoCellAnchor>
  <xdr:twoCellAnchor>
    <xdr:from>
      <xdr:col>0</xdr:col>
      <xdr:colOff>31750</xdr:colOff>
      <xdr:row>220</xdr:row>
      <xdr:rowOff>52916</xdr:rowOff>
    </xdr:from>
    <xdr:to>
      <xdr:col>65</xdr:col>
      <xdr:colOff>15308</xdr:colOff>
      <xdr:row>248</xdr:row>
      <xdr:rowOff>57422</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31750" y="14721416"/>
          <a:ext cx="4317433" cy="1871406"/>
          <a:chOff x="31750" y="14022916"/>
          <a:chExt cx="4111058" cy="1782506"/>
        </a:xfrm>
      </xdr:grpSpPr>
      <xdr:sp macro="" textlink="">
        <xdr:nvSpPr>
          <xdr:cNvPr id="56" name="Text Box 12">
            <a:extLst>
              <a:ext uri="{FF2B5EF4-FFF2-40B4-BE49-F238E27FC236}">
                <a16:creationId xmlns:a16="http://schemas.microsoft.com/office/drawing/2014/main" id="{00000000-0008-0000-0400-000038000000}"/>
              </a:ext>
            </a:extLst>
          </xdr:cNvPr>
          <xdr:cNvSpPr txBox="1">
            <a:spLocks noChangeArrowheads="1"/>
          </xdr:cNvSpPr>
        </xdr:nvSpPr>
        <xdr:spPr bwMode="auto">
          <a:xfrm>
            <a:off x="31750" y="14033497"/>
            <a:ext cx="4111058" cy="1771925"/>
          </a:xfrm>
          <a:prstGeom prst="rect">
            <a:avLst/>
          </a:prstGeom>
          <a:noFill/>
          <a:ln w="9525">
            <a:noFill/>
            <a:miter lim="800000"/>
            <a:headEnd/>
            <a:tailEnd/>
          </a:ln>
        </xdr:spPr>
        <xdr:txBody>
          <a:bodyPr vertOverflow="clip" wrap="square" lIns="36576" tIns="18288" rIns="0" bIns="0" anchor="t" upright="1"/>
          <a:lstStyle/>
          <a:p>
            <a:pPr algn="l" rtl="0">
              <a:lnSpc>
                <a:spcPts val="1600"/>
              </a:lnSpc>
              <a:defRPr sz="1000"/>
            </a:pPr>
            <a:r>
              <a:rPr lang="ja-JP" altLang="en-US" sz="1400" b="1" i="0" strike="noStrike">
                <a:solidFill>
                  <a:srgbClr val="000000"/>
                </a:solidFill>
                <a:latin typeface="ＭＳ Ｐゴシック"/>
                <a:ea typeface="ＭＳ Ｐゴシック"/>
              </a:rPr>
              <a:t>  </a:t>
            </a:r>
            <a:r>
              <a:rPr lang="ja-JP" altLang="en-US" sz="1200" b="1" i="0" strike="noStrike">
                <a:solidFill>
                  <a:srgbClr val="000000"/>
                </a:solidFill>
                <a:latin typeface="ＭＳ Ｐゴシック"/>
                <a:ea typeface="ＭＳ Ｐゴシック"/>
              </a:rPr>
              <a:t>●</a:t>
            </a: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endParaRPr lang="en-US" altLang="ja-JP" sz="1400" b="1" i="0" strike="noStrike" baseline="0">
              <a:solidFill>
                <a:srgbClr val="000000"/>
              </a:solidFill>
              <a:effectLst/>
              <a:latin typeface="ＭＳ Ｐゴシック"/>
              <a:ea typeface="ＭＳ Ｐゴシック"/>
              <a:cs typeface="+mn-cs"/>
            </a:endParaRPr>
          </a:p>
          <a:p>
            <a:pPr rtl="0">
              <a:lnSpc>
                <a:spcPts val="120"/>
              </a:lnSpc>
            </a:pPr>
            <a:r>
              <a:rPr lang="ja-JP" altLang="en-US" sz="1400" b="1" i="0" strike="noStrike" baseline="0">
                <a:solidFill>
                  <a:srgbClr val="000000"/>
                </a:solidFill>
                <a:effectLst/>
                <a:latin typeface="ＭＳ Ｐゴシック"/>
                <a:ea typeface="ＭＳ Ｐゴシック"/>
                <a:cs typeface="+mn-cs"/>
              </a:rPr>
              <a:t> </a:t>
            </a:r>
            <a:r>
              <a:rPr lang="en-US" altLang="ja-JP" sz="1400" b="1" i="0" strike="noStrike">
                <a:solidFill>
                  <a:srgbClr val="000000"/>
                </a:solidFill>
                <a:effectLst/>
                <a:latin typeface="ＭＳ Ｐゴシック"/>
                <a:ea typeface="ＭＳ Ｐゴシック"/>
                <a:cs typeface="+mn-cs"/>
              </a:rPr>
              <a:t> </a:t>
            </a:r>
            <a:r>
              <a:rPr lang="ja-JP" altLang="ja-JP" sz="1200" b="0" i="0">
                <a:effectLst/>
                <a:latin typeface="+mn-lt"/>
                <a:ea typeface="+mn-ea"/>
                <a:cs typeface="+mn-cs"/>
              </a:rPr>
              <a:t>◎商品に関するお問合せ先</a:t>
            </a:r>
            <a:endParaRPr lang="ja-JP" altLang="ja-JP" sz="1200" b="0">
              <a:effectLst/>
            </a:endParaRPr>
          </a:p>
          <a:p>
            <a:pPr rtl="0"/>
            <a:r>
              <a:rPr lang="ja-JP" altLang="ja-JP" sz="1200" b="1" i="0">
                <a:effectLst/>
                <a:latin typeface="+mn-lt"/>
                <a:ea typeface="+mn-ea"/>
                <a:cs typeface="+mn-cs"/>
              </a:rPr>
              <a:t>　　</a:t>
            </a:r>
            <a:r>
              <a:rPr lang="ja-JP" altLang="ja-JP" sz="1200" b="0" i="0" baseline="0">
                <a:effectLst/>
                <a:latin typeface="+mn-lt"/>
                <a:ea typeface="+mn-ea"/>
                <a:cs typeface="+mn-cs"/>
              </a:rPr>
              <a:t>  </a:t>
            </a:r>
            <a:endParaRPr lang="ja-JP" altLang="ja-JP" sz="1200" b="0">
              <a:effectLst/>
              <a:latin typeface="+mn-ea"/>
              <a:ea typeface="+mn-ea"/>
            </a:endParaRPr>
          </a:p>
          <a:p>
            <a:pPr algn="l" rtl="0">
              <a:lnSpc>
                <a:spcPts val="1300"/>
              </a:lnSpc>
              <a:defRPr sz="1000"/>
            </a:pPr>
            <a:r>
              <a:rPr lang="ja-JP" altLang="en-US" sz="1400" b="1" i="0" strike="noStrike">
                <a:solidFill>
                  <a:srgbClr val="000000"/>
                </a:solidFill>
                <a:latin typeface="ＭＳ Ｐゴシック"/>
                <a:ea typeface="ＭＳ Ｐゴシック"/>
              </a:rPr>
              <a:t>　</a:t>
            </a:r>
            <a:endParaRPr lang="en-US" altLang="ja-JP" sz="1400" b="1" i="0" strike="noStrike">
              <a:solidFill>
                <a:srgbClr val="000000"/>
              </a:solidFill>
              <a:latin typeface="ＭＳ Ｐゴシック"/>
              <a:ea typeface="ＭＳ Ｐゴシック"/>
            </a:endParaRPr>
          </a:p>
          <a:p>
            <a:pPr algn="l" rtl="0">
              <a:lnSpc>
                <a:spcPts val="1600"/>
              </a:lnSpc>
              <a:defRPr sz="1000"/>
            </a:pPr>
            <a:r>
              <a:rPr lang="ja-JP" altLang="en-US" sz="1400" b="1" i="0" strike="noStrike" baseline="0">
                <a:solidFill>
                  <a:srgbClr val="000000"/>
                </a:solidFill>
                <a:latin typeface="ＭＳ Ｐゴシック"/>
                <a:ea typeface="ＭＳ Ｐゴシック"/>
              </a:rPr>
              <a:t>　</a:t>
            </a:r>
            <a:r>
              <a:rPr lang="ja-JP" altLang="en-US" sz="1200" b="0" i="0" strike="noStrike" baseline="0">
                <a:solidFill>
                  <a:srgbClr val="000000"/>
                </a:solidFill>
                <a:latin typeface="ＭＳ Ｐゴシック"/>
                <a:ea typeface="ＭＳ Ｐゴシック"/>
              </a:rPr>
              <a:t>◎お申込み方法及びお申込み後のお問合せ先</a:t>
            </a:r>
            <a:endParaRPr lang="en-US" altLang="ja-JP" sz="1200" b="0" i="0" strike="noStrike" baseline="0">
              <a:solidFill>
                <a:srgbClr val="000000"/>
              </a:solidFill>
              <a:latin typeface="ＭＳ Ｐゴシック"/>
              <a:ea typeface="ＭＳ Ｐゴシック"/>
            </a:endParaRPr>
          </a:p>
          <a:p>
            <a:pPr algn="l" rtl="0">
              <a:lnSpc>
                <a:spcPts val="1600"/>
              </a:lnSpc>
              <a:defRPr sz="1000"/>
            </a:pPr>
            <a:r>
              <a:rPr lang="ja-JP" altLang="en-US" sz="1400" b="1" i="0" strike="noStrike" baseline="0">
                <a:solidFill>
                  <a:srgbClr val="000000"/>
                </a:solidFill>
                <a:latin typeface="ＭＳ Ｐゴシック"/>
                <a:ea typeface="ＭＳ Ｐゴシック"/>
              </a:rPr>
              <a:t>　　郵便局カタログ販売センター</a:t>
            </a:r>
            <a:endParaRPr lang="en-US" altLang="ja-JP" sz="1400" b="1" i="0" strike="noStrike" baseline="0">
              <a:solidFill>
                <a:srgbClr val="000000"/>
              </a:solidFill>
              <a:latin typeface="ＭＳ Ｐゴシック"/>
              <a:ea typeface="ＭＳ Ｐゴシック"/>
            </a:endParaRPr>
          </a:p>
          <a:p>
            <a:pPr algn="l" rtl="0">
              <a:lnSpc>
                <a:spcPts val="1600"/>
              </a:lnSpc>
              <a:defRPr sz="1000"/>
            </a:pPr>
            <a:r>
              <a:rPr lang="ja-JP" altLang="en-US" sz="1400" b="1" i="0" strike="noStrike" baseline="0">
                <a:solidFill>
                  <a:srgbClr val="000000"/>
                </a:solidFill>
                <a:latin typeface="ＭＳ Ｐゴシック"/>
                <a:ea typeface="ＭＳ Ｐゴシック"/>
              </a:rPr>
              <a:t>　　</a:t>
            </a:r>
            <a:endParaRPr lang="en-US" altLang="ja-JP" sz="1200" b="0" i="0" strike="noStrike">
              <a:solidFill>
                <a:srgbClr val="000000"/>
              </a:solidFill>
              <a:latin typeface="ＭＳ Ｐゴシック"/>
              <a:ea typeface="ＭＳ Ｐゴシック"/>
            </a:endParaRPr>
          </a:p>
        </xdr:txBody>
      </xdr:sp>
      <mc:AlternateContent xmlns:mc="http://schemas.openxmlformats.org/markup-compatibility/2006" xmlns:a14="http://schemas.microsoft.com/office/drawing/2010/main">
        <mc:Choice Requires="a14">
          <xdr:pic>
            <xdr:nvPicPr>
              <xdr:cNvPr id="69" name="図 68">
                <a:extLst>
                  <a:ext uri="{FF2B5EF4-FFF2-40B4-BE49-F238E27FC236}">
                    <a16:creationId xmlns:a16="http://schemas.microsoft.com/office/drawing/2014/main" id="{00000000-0008-0000-0400-000045000000}"/>
                  </a:ext>
                </a:extLst>
              </xdr:cNvPr>
              <xdr:cNvPicPr>
                <a:picLocks noChangeAspect="1" noChangeArrowheads="1"/>
                <a:extLst>
                  <a:ext uri="{84589F7E-364E-4C9E-8A38-B11213B215E9}">
                    <a14:cameraTool cellRange="リスト!$B$25" spid="_x0000_s118161"/>
                  </a:ext>
                </a:extLst>
              </xdr:cNvPicPr>
            </xdr:nvPicPr>
            <xdr:blipFill>
              <a:blip xmlns:r="http://schemas.openxmlformats.org/officeDocument/2006/relationships" r:embed="rId7"/>
              <a:srcRect/>
              <a:stretch>
                <a:fillRect/>
              </a:stretch>
            </xdr:blipFill>
            <xdr:spPr bwMode="auto">
              <a:xfrm>
                <a:off x="349251" y="14022916"/>
                <a:ext cx="2741083" cy="254000"/>
              </a:xfrm>
              <a:prstGeom prst="rect">
                <a:avLst/>
              </a:prstGeom>
              <a:noFill/>
              <a:ln w="9525">
                <a:noFill/>
                <a:miter lim="800000"/>
                <a:headEnd/>
                <a:tailEnd/>
              </a:ln>
            </xdr:spPr>
          </xdr:pic>
        </mc:Choice>
        <mc:Fallback xmlns=""/>
      </mc:AlternateContent>
      <mc:AlternateContent xmlns:mc="http://schemas.openxmlformats.org/markup-compatibility/2006" xmlns:a14="http://schemas.microsoft.com/office/drawing/2010/main">
        <mc:Choice Requires="a14">
          <xdr:pic>
            <xdr:nvPicPr>
              <xdr:cNvPr id="70" name="図 69">
                <a:extLst>
                  <a:ext uri="{FF2B5EF4-FFF2-40B4-BE49-F238E27FC236}">
                    <a16:creationId xmlns:a16="http://schemas.microsoft.com/office/drawing/2014/main" id="{00000000-0008-0000-0400-000046000000}"/>
                  </a:ext>
                </a:extLst>
              </xdr:cNvPr>
              <xdr:cNvPicPr>
                <a:picLocks noChangeAspect="1" noChangeArrowheads="1"/>
                <a:extLst>
                  <a:ext uri="{84589F7E-364E-4C9E-8A38-B11213B215E9}">
                    <a14:cameraTool cellRange="リスト!$B$26" spid="_x0000_s118162"/>
                  </a:ext>
                </a:extLst>
              </xdr:cNvPicPr>
            </xdr:nvPicPr>
            <xdr:blipFill>
              <a:blip xmlns:r="http://schemas.openxmlformats.org/officeDocument/2006/relationships" r:embed="rId8"/>
              <a:srcRect/>
              <a:stretch>
                <a:fillRect/>
              </a:stretch>
            </xdr:blipFill>
            <xdr:spPr bwMode="auto">
              <a:xfrm>
                <a:off x="296335" y="14541501"/>
                <a:ext cx="2476498" cy="220432"/>
              </a:xfrm>
              <a:prstGeom prst="rect">
                <a:avLst/>
              </a:prstGeom>
              <a:noFill/>
              <a:ln w="9525">
                <a:noFill/>
                <a:miter lim="800000"/>
                <a:headEnd/>
                <a:tailEnd/>
              </a:ln>
            </xdr:spPr>
          </xdr:pic>
        </mc:Choice>
        <mc:Fallback xmlns=""/>
      </mc:AlternateContent>
      <mc:AlternateContent xmlns:mc="http://schemas.openxmlformats.org/markup-compatibility/2006" xmlns:a14="http://schemas.microsoft.com/office/drawing/2010/main">
        <mc:Choice Requires="a14">
          <xdr:pic>
            <xdr:nvPicPr>
              <xdr:cNvPr id="71" name="図 70">
                <a:extLst>
                  <a:ext uri="{FF2B5EF4-FFF2-40B4-BE49-F238E27FC236}">
                    <a16:creationId xmlns:a16="http://schemas.microsoft.com/office/drawing/2014/main" id="{00000000-0008-0000-0400-000047000000}"/>
                  </a:ext>
                </a:extLst>
              </xdr:cNvPr>
              <xdr:cNvPicPr>
                <a:picLocks noChangeAspect="1" noChangeArrowheads="1"/>
                <a:extLst>
                  <a:ext uri="{84589F7E-364E-4C9E-8A38-B11213B215E9}">
                    <a14:cameraTool cellRange="リスト!$B$27" spid="_x0000_s118163"/>
                  </a:ext>
                </a:extLst>
              </xdr:cNvPicPr>
            </xdr:nvPicPr>
            <xdr:blipFill>
              <a:blip xmlns:r="http://schemas.openxmlformats.org/officeDocument/2006/relationships" r:embed="rId9"/>
              <a:srcRect/>
              <a:stretch>
                <a:fillRect/>
              </a:stretch>
            </xdr:blipFill>
            <xdr:spPr bwMode="auto">
              <a:xfrm>
                <a:off x="285751" y="15250586"/>
                <a:ext cx="2285992" cy="222247"/>
              </a:xfrm>
              <a:prstGeom prst="rect">
                <a:avLst/>
              </a:prstGeom>
              <a:noFill/>
              <a:ln w="9525">
                <a:noFill/>
                <a:miter lim="800000"/>
                <a:headEnd/>
                <a:tailEnd/>
              </a:ln>
            </xdr:spPr>
          </xdr:pic>
        </mc:Choice>
        <mc:Fallback xmlns=""/>
      </mc:AlternateContent>
    </xdr:grpSp>
    <xdr:clientData/>
  </xdr:twoCellAnchor>
  <mc:AlternateContent xmlns:mc="http://schemas.openxmlformats.org/markup-compatibility/2006">
    <mc:Choice xmlns:a14="http://schemas.microsoft.com/office/drawing/2010/main" Requires="a14">
      <xdr:twoCellAnchor editAs="oneCell">
        <xdr:from>
          <xdr:col>6</xdr:col>
          <xdr:colOff>32809</xdr:colOff>
          <xdr:row>65</xdr:row>
          <xdr:rowOff>21169</xdr:rowOff>
        </xdr:from>
        <xdr:to>
          <xdr:col>52</xdr:col>
          <xdr:colOff>11642</xdr:colOff>
          <xdr:row>74</xdr:row>
          <xdr:rowOff>29634</xdr:rowOff>
        </xdr:to>
        <xdr:pic>
          <xdr:nvPicPr>
            <xdr:cNvPr id="72" name="図 71">
              <a:extLst>
                <a:ext uri="{FF2B5EF4-FFF2-40B4-BE49-F238E27FC236}">
                  <a16:creationId xmlns:a16="http://schemas.microsoft.com/office/drawing/2014/main" id="{00000000-0008-0000-0400-000048000000}"/>
                </a:ext>
              </a:extLst>
            </xdr:cNvPr>
            <xdr:cNvPicPr>
              <a:picLocks noChangeAspect="1" noChangeArrowheads="1"/>
              <a:extLst>
                <a:ext uri="{84589F7E-364E-4C9E-8A38-B11213B215E9}">
                  <a14:cameraTool cellRange="リスト!$B$31" spid="_x0000_s118164"/>
                </a:ext>
              </a:extLst>
            </xdr:cNvPicPr>
          </xdr:nvPicPr>
          <xdr:blipFill>
            <a:blip xmlns:r="http://schemas.openxmlformats.org/officeDocument/2006/relationships" r:embed="rId10"/>
            <a:srcRect/>
            <a:stretch>
              <a:fillRect/>
            </a:stretch>
          </xdr:blipFill>
          <xdr:spPr bwMode="auto">
            <a:xfrm>
              <a:off x="432859" y="4355044"/>
              <a:ext cx="3045883" cy="60854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41274</xdr:colOff>
          <xdr:row>73</xdr:row>
          <xdr:rowOff>11642</xdr:rowOff>
        </xdr:from>
        <xdr:to>
          <xdr:col>56</xdr:col>
          <xdr:colOff>1058</xdr:colOff>
          <xdr:row>86</xdr:row>
          <xdr:rowOff>11641</xdr:rowOff>
        </xdr:to>
        <xdr:pic>
          <xdr:nvPicPr>
            <xdr:cNvPr id="73" name="図 72">
              <a:extLst>
                <a:ext uri="{FF2B5EF4-FFF2-40B4-BE49-F238E27FC236}">
                  <a16:creationId xmlns:a16="http://schemas.microsoft.com/office/drawing/2014/main" id="{00000000-0008-0000-0400-000049000000}"/>
                </a:ext>
              </a:extLst>
            </xdr:cNvPr>
            <xdr:cNvPicPr>
              <a:picLocks noChangeAspect="1" noChangeArrowheads="1"/>
              <a:extLst>
                <a:ext uri="{84589F7E-364E-4C9E-8A38-B11213B215E9}">
                  <a14:cameraTool cellRange="リスト!$B$34" spid="_x0000_s118165"/>
                </a:ext>
              </a:extLst>
            </xdr:cNvPicPr>
          </xdr:nvPicPr>
          <xdr:blipFill>
            <a:blip xmlns:r="http://schemas.openxmlformats.org/officeDocument/2006/relationships" r:embed="rId11"/>
            <a:srcRect/>
            <a:stretch>
              <a:fillRect/>
            </a:stretch>
          </xdr:blipFill>
          <xdr:spPr bwMode="auto">
            <a:xfrm>
              <a:off x="374649" y="4878917"/>
              <a:ext cx="3360209" cy="866774"/>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48683</xdr:colOff>
          <xdr:row>73</xdr:row>
          <xdr:rowOff>12700</xdr:rowOff>
        </xdr:from>
        <xdr:to>
          <xdr:col>56</xdr:col>
          <xdr:colOff>3175</xdr:colOff>
          <xdr:row>86</xdr:row>
          <xdr:rowOff>12700</xdr:rowOff>
        </xdr:to>
        <xdr:pic>
          <xdr:nvPicPr>
            <xdr:cNvPr id="74" name="図 73">
              <a:extLst>
                <a:ext uri="{FF2B5EF4-FFF2-40B4-BE49-F238E27FC236}">
                  <a16:creationId xmlns:a16="http://schemas.microsoft.com/office/drawing/2014/main" id="{00000000-0008-0000-0400-00004A000000}"/>
                </a:ext>
              </a:extLst>
            </xdr:cNvPr>
            <xdr:cNvPicPr>
              <a:picLocks noChangeAspect="1" noChangeArrowheads="1"/>
              <a:extLst>
                <a:ext uri="{84589F7E-364E-4C9E-8A38-B11213B215E9}">
                  <a14:cameraTool cellRange="リスト!$B$39" spid="_x0000_s118166"/>
                </a:ext>
              </a:extLst>
            </xdr:cNvPicPr>
          </xdr:nvPicPr>
          <xdr:blipFill>
            <a:blip xmlns:r="http://schemas.openxmlformats.org/officeDocument/2006/relationships" r:embed="rId11"/>
            <a:srcRect/>
            <a:stretch>
              <a:fillRect/>
            </a:stretch>
          </xdr:blipFill>
          <xdr:spPr bwMode="auto">
            <a:xfrm>
              <a:off x="382058" y="4879975"/>
              <a:ext cx="3354917" cy="866775"/>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52916</xdr:colOff>
          <xdr:row>73</xdr:row>
          <xdr:rowOff>14816</xdr:rowOff>
        </xdr:from>
        <xdr:to>
          <xdr:col>54</xdr:col>
          <xdr:colOff>21167</xdr:colOff>
          <xdr:row>85</xdr:row>
          <xdr:rowOff>51423</xdr:rowOff>
        </xdr:to>
        <xdr:pic>
          <xdr:nvPicPr>
            <xdr:cNvPr id="75" name="図 74">
              <a:extLst>
                <a:ext uri="{FF2B5EF4-FFF2-40B4-BE49-F238E27FC236}">
                  <a16:creationId xmlns:a16="http://schemas.microsoft.com/office/drawing/2014/main" id="{00000000-0008-0000-0400-00004B000000}"/>
                </a:ext>
              </a:extLst>
            </xdr:cNvPr>
            <xdr:cNvPicPr>
              <a:picLocks noChangeAspect="1" noChangeArrowheads="1"/>
              <a:extLst>
                <a:ext uri="{84589F7E-364E-4C9E-8A38-B11213B215E9}">
                  <a14:cameraTool cellRange="リスト!$B$45" spid="_x0000_s118167"/>
                </a:ext>
              </a:extLst>
            </xdr:cNvPicPr>
          </xdr:nvPicPr>
          <xdr:blipFill>
            <a:blip xmlns:r="http://schemas.openxmlformats.org/officeDocument/2006/relationships" r:embed="rId11"/>
            <a:srcRect/>
            <a:stretch>
              <a:fillRect/>
            </a:stretch>
          </xdr:blipFill>
          <xdr:spPr bwMode="auto">
            <a:xfrm>
              <a:off x="386291" y="4882091"/>
              <a:ext cx="3235326" cy="836707"/>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33867</xdr:colOff>
          <xdr:row>55</xdr:row>
          <xdr:rowOff>25400</xdr:rowOff>
        </xdr:from>
        <xdr:to>
          <xdr:col>51</xdr:col>
          <xdr:colOff>23284</xdr:colOff>
          <xdr:row>66</xdr:row>
          <xdr:rowOff>60079</xdr:rowOff>
        </xdr:to>
        <xdr:pic>
          <xdr:nvPicPr>
            <xdr:cNvPr id="76" name="図 75">
              <a:extLst>
                <a:ext uri="{FF2B5EF4-FFF2-40B4-BE49-F238E27FC236}">
                  <a16:creationId xmlns:a16="http://schemas.microsoft.com/office/drawing/2014/main" id="{00000000-0008-0000-0400-00004C000000}"/>
                </a:ext>
              </a:extLst>
            </xdr:cNvPr>
            <xdr:cNvPicPr>
              <a:picLocks noChangeAspect="1" noChangeArrowheads="1"/>
              <a:extLst>
                <a:ext uri="{84589F7E-364E-4C9E-8A38-B11213B215E9}">
                  <a14:cameraTool cellRange="リスト!$B$51" spid="_x0000_s118168"/>
                </a:ext>
              </a:extLst>
            </xdr:cNvPicPr>
          </xdr:nvPicPr>
          <xdr:blipFill>
            <a:blip xmlns:r="http://schemas.openxmlformats.org/officeDocument/2006/relationships" r:embed="rId12"/>
            <a:srcRect/>
            <a:stretch>
              <a:fillRect/>
            </a:stretch>
          </xdr:blipFill>
          <xdr:spPr bwMode="auto">
            <a:xfrm>
              <a:off x="433917" y="3692525"/>
              <a:ext cx="2989792" cy="768104"/>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21166</xdr:colOff>
          <xdr:row>51</xdr:row>
          <xdr:rowOff>52916</xdr:rowOff>
        </xdr:from>
        <xdr:to>
          <xdr:col>46</xdr:col>
          <xdr:colOff>41150</xdr:colOff>
          <xdr:row>63</xdr:row>
          <xdr:rowOff>52916</xdr:rowOff>
        </xdr:to>
        <xdr:pic>
          <xdr:nvPicPr>
            <xdr:cNvPr id="77" name="図 76">
              <a:extLst>
                <a:ext uri="{FF2B5EF4-FFF2-40B4-BE49-F238E27FC236}">
                  <a16:creationId xmlns:a16="http://schemas.microsoft.com/office/drawing/2014/main" id="{00000000-0008-0000-0400-00004D000000}"/>
                </a:ext>
              </a:extLst>
            </xdr:cNvPr>
            <xdr:cNvPicPr>
              <a:picLocks noChangeAspect="1" noChangeArrowheads="1"/>
              <a:extLst>
                <a:ext uri="{84589F7E-364E-4C9E-8A38-B11213B215E9}">
                  <a14:cameraTool cellRange="リスト!$G$22:$I$23" spid="_x0000_s118169"/>
                </a:ext>
              </a:extLst>
            </xdr:cNvPicPr>
          </xdr:nvPicPr>
          <xdr:blipFill>
            <a:blip xmlns:r="http://schemas.openxmlformats.org/officeDocument/2006/relationships" r:embed="rId13"/>
            <a:srcRect/>
            <a:stretch>
              <a:fillRect/>
            </a:stretch>
          </xdr:blipFill>
          <xdr:spPr bwMode="auto">
            <a:xfrm>
              <a:off x="402166" y="3291416"/>
              <a:ext cx="2559984" cy="7620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10583</xdr:colOff>
          <xdr:row>151</xdr:row>
          <xdr:rowOff>63499</xdr:rowOff>
        </xdr:from>
        <xdr:to>
          <xdr:col>298</xdr:col>
          <xdr:colOff>51858</xdr:colOff>
          <xdr:row>155</xdr:row>
          <xdr:rowOff>57149</xdr:rowOff>
        </xdr:to>
        <xdr:pic>
          <xdr:nvPicPr>
            <xdr:cNvPr id="81" name="図 80">
              <a:extLst>
                <a:ext uri="{FF2B5EF4-FFF2-40B4-BE49-F238E27FC236}">
                  <a16:creationId xmlns:a16="http://schemas.microsoft.com/office/drawing/2014/main" id="{00000000-0008-0000-0400-000051000000}"/>
                </a:ext>
              </a:extLst>
            </xdr:cNvPr>
            <xdr:cNvPicPr>
              <a:picLocks noChangeAspect="1" noChangeArrowheads="1"/>
              <a:extLst>
                <a:ext uri="{84589F7E-364E-4C9E-8A38-B11213B215E9}">
                  <a14:cameraTool cellRange="裏面!$B$1:$C$1" spid="_x0000_s118170"/>
                </a:ext>
              </a:extLst>
            </xdr:cNvPicPr>
          </xdr:nvPicPr>
          <xdr:blipFill>
            <a:blip xmlns:r="http://schemas.openxmlformats.org/officeDocument/2006/relationships" r:embed="rId14"/>
            <a:srcRect/>
            <a:stretch>
              <a:fillRect/>
            </a:stretch>
          </xdr:blipFill>
          <xdr:spPr bwMode="auto">
            <a:xfrm>
              <a:off x="11631083" y="9651999"/>
              <a:ext cx="7343775" cy="2476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10583</xdr:colOff>
          <xdr:row>179</xdr:row>
          <xdr:rowOff>12699</xdr:rowOff>
        </xdr:from>
        <xdr:to>
          <xdr:col>196</xdr:col>
          <xdr:colOff>51858</xdr:colOff>
          <xdr:row>183</xdr:row>
          <xdr:rowOff>6349</xdr:rowOff>
        </xdr:to>
        <xdr:pic>
          <xdr:nvPicPr>
            <xdr:cNvPr id="82" name="図 81">
              <a:extLst>
                <a:ext uri="{FF2B5EF4-FFF2-40B4-BE49-F238E27FC236}">
                  <a16:creationId xmlns:a16="http://schemas.microsoft.com/office/drawing/2014/main" id="{00000000-0008-0000-0400-000052000000}"/>
                </a:ext>
              </a:extLst>
            </xdr:cNvPr>
            <xdr:cNvPicPr>
              <a:picLocks noChangeAspect="1" noChangeArrowheads="1"/>
              <a:extLst>
                <a:ext uri="{84589F7E-364E-4C9E-8A38-B11213B215E9}">
                  <a14:cameraTool cellRange="裏面!A1" spid="_x0000_s118171"/>
                </a:ext>
              </a:extLst>
            </xdr:cNvPicPr>
          </xdr:nvPicPr>
          <xdr:blipFill>
            <a:blip xmlns:r="http://schemas.openxmlformats.org/officeDocument/2006/relationships" r:embed="rId15"/>
            <a:srcRect/>
            <a:stretch>
              <a:fillRect/>
            </a:stretch>
          </xdr:blipFill>
          <xdr:spPr bwMode="auto">
            <a:xfrm>
              <a:off x="12212108" y="11947524"/>
              <a:ext cx="908050" cy="260350"/>
            </a:xfrm>
            <a:prstGeom prst="rect">
              <a:avLst/>
            </a:prstGeom>
            <a:noFill/>
            <a:ln w="9525">
              <a:noFill/>
              <a:miter lim="800000"/>
              <a:headEnd/>
              <a:tailEnd/>
            </a:ln>
          </xdr:spPr>
        </xdr:pic>
        <xdr:clientData/>
      </xdr:twoCellAnchor>
    </mc:Choice>
    <mc:Fallback/>
  </mc:AlternateContent>
  <xdr:twoCellAnchor editAs="oneCell">
    <xdr:from>
      <xdr:col>51</xdr:col>
      <xdr:colOff>47625</xdr:colOff>
      <xdr:row>8</xdr:row>
      <xdr:rowOff>9525</xdr:rowOff>
    </xdr:from>
    <xdr:to>
      <xdr:col>79</xdr:col>
      <xdr:colOff>0</xdr:colOff>
      <xdr:row>19</xdr:row>
      <xdr:rowOff>0</xdr:rowOff>
    </xdr:to>
    <xdr:sp macro="" textlink="">
      <xdr:nvSpPr>
        <xdr:cNvPr id="6145" name="AutoShape 1">
          <a:extLst>
            <a:ext uri="{FF2B5EF4-FFF2-40B4-BE49-F238E27FC236}">
              <a16:creationId xmlns:a16="http://schemas.microsoft.com/office/drawing/2014/main" id="{00000000-0008-0000-0400-000001180000}"/>
            </a:ext>
          </a:extLst>
        </xdr:cNvPr>
        <xdr:cNvSpPr>
          <a:spLocks noChangeAspect="1" noChangeArrowheads="1"/>
        </xdr:cNvSpPr>
      </xdr:nvSpPr>
      <xdr:spPr bwMode="auto">
        <a:xfrm>
          <a:off x="3448050" y="542925"/>
          <a:ext cx="1819275" cy="723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182</xdr:col>
          <xdr:colOff>42334</xdr:colOff>
          <xdr:row>147</xdr:row>
          <xdr:rowOff>63499</xdr:rowOff>
        </xdr:from>
        <xdr:to>
          <xdr:col>318</xdr:col>
          <xdr:colOff>51819</xdr:colOff>
          <xdr:row>150</xdr:row>
          <xdr:rowOff>52916</xdr:rowOff>
        </xdr:to>
        <xdr:pic>
          <xdr:nvPicPr>
            <xdr:cNvPr id="37" name="図 36">
              <a:extLst>
                <a:ext uri="{FF2B5EF4-FFF2-40B4-BE49-F238E27FC236}">
                  <a16:creationId xmlns:a16="http://schemas.microsoft.com/office/drawing/2014/main" id="{00000000-0008-0000-0400-000025000000}"/>
                </a:ext>
              </a:extLst>
            </xdr:cNvPr>
            <xdr:cNvPicPr>
              <a:picLocks noChangeAspect="1" noChangeArrowheads="1"/>
              <a:extLst>
                <a:ext uri="{84589F7E-364E-4C9E-8A38-B11213B215E9}">
                  <a14:cameraTool cellRange="リスト!$B$61:$J$61" spid="_x0000_s118172"/>
                </a:ext>
              </a:extLst>
            </xdr:cNvPicPr>
          </xdr:nvPicPr>
          <xdr:blipFill>
            <a:blip xmlns:r="http://schemas.openxmlformats.org/officeDocument/2006/relationships" r:embed="rId16"/>
            <a:srcRect/>
            <a:stretch>
              <a:fillRect/>
            </a:stretch>
          </xdr:blipFill>
          <xdr:spPr bwMode="auto">
            <a:xfrm>
              <a:off x="11599334" y="9397999"/>
              <a:ext cx="8645485" cy="179917"/>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181</xdr:col>
          <xdr:colOff>1</xdr:colOff>
          <xdr:row>155</xdr:row>
          <xdr:rowOff>52917</xdr:rowOff>
        </xdr:from>
        <xdr:to>
          <xdr:col>354</xdr:col>
          <xdr:colOff>52917</xdr:colOff>
          <xdr:row>179</xdr:row>
          <xdr:rowOff>36813</xdr:rowOff>
        </xdr:to>
        <xdr:pic>
          <xdr:nvPicPr>
            <xdr:cNvPr id="38" name="図 37">
              <a:extLst>
                <a:ext uri="{FF2B5EF4-FFF2-40B4-BE49-F238E27FC236}">
                  <a16:creationId xmlns:a16="http://schemas.microsoft.com/office/drawing/2014/main" id="{00000000-0008-0000-0400-000026000000}"/>
                </a:ext>
              </a:extLst>
            </xdr:cNvPr>
            <xdr:cNvPicPr>
              <a:picLocks noChangeAspect="1" noChangeArrowheads="1"/>
              <a:extLst>
                <a:ext uri="{84589F7E-364E-4C9E-8A38-B11213B215E9}">
                  <a14:cameraTool cellRange="裏面!$D$2:$F$9" spid="_x0000_s118173"/>
                </a:ext>
              </a:extLst>
            </xdr:cNvPicPr>
          </xdr:nvPicPr>
          <xdr:blipFill>
            <a:blip xmlns:r="http://schemas.openxmlformats.org/officeDocument/2006/relationships" r:embed="rId17"/>
            <a:srcRect/>
            <a:stretch>
              <a:fillRect/>
            </a:stretch>
          </xdr:blipFill>
          <xdr:spPr bwMode="auto">
            <a:xfrm>
              <a:off x="12068176" y="10387542"/>
              <a:ext cx="11587691" cy="1584096"/>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52916</xdr:colOff>
          <xdr:row>214</xdr:row>
          <xdr:rowOff>52917</xdr:rowOff>
        </xdr:from>
        <xdr:to>
          <xdr:col>357</xdr:col>
          <xdr:colOff>52915</xdr:colOff>
          <xdr:row>249</xdr:row>
          <xdr:rowOff>31750</xdr:rowOff>
        </xdr:to>
        <xdr:pic>
          <xdr:nvPicPr>
            <xdr:cNvPr id="40" name="図 39">
              <a:extLst>
                <a:ext uri="{FF2B5EF4-FFF2-40B4-BE49-F238E27FC236}">
                  <a16:creationId xmlns:a16="http://schemas.microsoft.com/office/drawing/2014/main" id="{00000000-0008-0000-0400-000028000000}"/>
                </a:ext>
              </a:extLst>
            </xdr:cNvPr>
            <xdr:cNvPicPr>
              <a:picLocks noChangeAspect="1" noChangeArrowheads="1"/>
              <a:extLst>
                <a:ext uri="{84589F7E-364E-4C9E-8A38-B11213B215E9}">
                  <a14:cameraTool cellRange="裏面!$D$24:$F$36" spid="_x0000_s118174"/>
                </a:ext>
              </a:extLst>
            </xdr:cNvPicPr>
          </xdr:nvPicPr>
          <xdr:blipFill>
            <a:blip xmlns:r="http://schemas.openxmlformats.org/officeDocument/2006/relationships" r:embed="rId18"/>
            <a:srcRect/>
            <a:stretch>
              <a:fillRect/>
            </a:stretch>
          </xdr:blipFill>
          <xdr:spPr bwMode="auto">
            <a:xfrm>
              <a:off x="11482916" y="13641917"/>
              <a:ext cx="11239499" cy="2201333"/>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182</xdr:col>
          <xdr:colOff>10583</xdr:colOff>
          <xdr:row>216</xdr:row>
          <xdr:rowOff>42334</xdr:rowOff>
        </xdr:from>
        <xdr:to>
          <xdr:col>306</xdr:col>
          <xdr:colOff>31750</xdr:colOff>
          <xdr:row>250</xdr:row>
          <xdr:rowOff>10585</xdr:rowOff>
        </xdr:to>
        <xdr:pic>
          <xdr:nvPicPr>
            <xdr:cNvPr id="43" name="図 42">
              <a:extLst>
                <a:ext uri="{FF2B5EF4-FFF2-40B4-BE49-F238E27FC236}">
                  <a16:creationId xmlns:a16="http://schemas.microsoft.com/office/drawing/2014/main" id="{00000000-0008-0000-0400-00002B000000}"/>
                </a:ext>
              </a:extLst>
            </xdr:cNvPr>
            <xdr:cNvPicPr>
              <a:picLocks noChangeAspect="1" noChangeArrowheads="1"/>
              <a:extLst>
                <a:ext uri="{84589F7E-364E-4C9E-8A38-B11213B215E9}">
                  <a14:cameraTool cellRange="裏面!$D$50:$E$63" spid="_x0000_s118175"/>
                </a:ext>
              </a:extLst>
            </xdr:cNvPicPr>
          </xdr:nvPicPr>
          <xdr:blipFill>
            <a:blip xmlns:r="http://schemas.openxmlformats.org/officeDocument/2006/relationships" r:embed="rId19"/>
            <a:srcRect/>
            <a:stretch>
              <a:fillRect/>
            </a:stretch>
          </xdr:blipFill>
          <xdr:spPr bwMode="auto">
            <a:xfrm>
              <a:off x="12145433" y="14444134"/>
              <a:ext cx="8288867" cy="2235201"/>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29634</xdr:colOff>
          <xdr:row>95</xdr:row>
          <xdr:rowOff>41275</xdr:rowOff>
        </xdr:from>
        <xdr:to>
          <xdr:col>74</xdr:col>
          <xdr:colOff>47634</xdr:colOff>
          <xdr:row>108</xdr:row>
          <xdr:rowOff>6349</xdr:rowOff>
        </xdr:to>
        <xdr:pic>
          <xdr:nvPicPr>
            <xdr:cNvPr id="44" name="図 43">
              <a:extLst>
                <a:ext uri="{FF2B5EF4-FFF2-40B4-BE49-F238E27FC236}">
                  <a16:creationId xmlns:a16="http://schemas.microsoft.com/office/drawing/2014/main" id="{00000000-0008-0000-0400-00002C000000}"/>
                </a:ext>
              </a:extLst>
            </xdr:cNvPr>
            <xdr:cNvPicPr>
              <a:picLocks noChangeAspect="1" noChangeArrowheads="1"/>
              <a:extLst>
                <a:ext uri="{84589F7E-364E-4C9E-8A38-B11213B215E9}">
                  <a14:cameraTool cellRange="祝休日一覧!$E$8:$I$11" spid="_x0000_s118176"/>
                </a:ext>
              </a:extLst>
            </xdr:cNvPicPr>
          </xdr:nvPicPr>
          <xdr:blipFill>
            <a:blip xmlns:r="http://schemas.openxmlformats.org/officeDocument/2006/relationships" r:embed="rId20"/>
            <a:srcRect/>
            <a:stretch>
              <a:fillRect/>
            </a:stretch>
          </xdr:blipFill>
          <xdr:spPr bwMode="auto">
            <a:xfrm>
              <a:off x="363009" y="6375400"/>
              <a:ext cx="4618575" cy="831849"/>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24341</xdr:colOff>
          <xdr:row>72</xdr:row>
          <xdr:rowOff>49741</xdr:rowOff>
        </xdr:from>
        <xdr:to>
          <xdr:col>52</xdr:col>
          <xdr:colOff>59267</xdr:colOff>
          <xdr:row>85</xdr:row>
          <xdr:rowOff>16498</xdr:rowOff>
        </xdr:to>
        <xdr:pic>
          <xdr:nvPicPr>
            <xdr:cNvPr id="46" name="図 45">
              <a:extLst>
                <a:ext uri="{FF2B5EF4-FFF2-40B4-BE49-F238E27FC236}">
                  <a16:creationId xmlns:a16="http://schemas.microsoft.com/office/drawing/2014/main" id="{00000000-0008-0000-0400-00002E000000}"/>
                </a:ext>
              </a:extLst>
            </xdr:cNvPr>
            <xdr:cNvPicPr>
              <a:picLocks noChangeAspect="1" noChangeArrowheads="1"/>
              <a:extLst>
                <a:ext uri="{84589F7E-364E-4C9E-8A38-B11213B215E9}">
                  <a14:cameraTool cellRange="リスト!B$84" spid="_x0000_s118177"/>
                </a:ext>
              </a:extLst>
            </xdr:cNvPicPr>
          </xdr:nvPicPr>
          <xdr:blipFill>
            <a:blip xmlns:r="http://schemas.openxmlformats.org/officeDocument/2006/relationships" r:embed="rId21"/>
            <a:srcRect/>
            <a:stretch>
              <a:fillRect/>
            </a:stretch>
          </xdr:blipFill>
          <xdr:spPr bwMode="auto">
            <a:xfrm>
              <a:off x="291041" y="4850341"/>
              <a:ext cx="3235326" cy="833532"/>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5291</xdr:colOff>
          <xdr:row>73</xdr:row>
          <xdr:rowOff>33866</xdr:rowOff>
        </xdr:from>
        <xdr:to>
          <xdr:col>52</xdr:col>
          <xdr:colOff>57150</xdr:colOff>
          <xdr:row>85</xdr:row>
          <xdr:rowOff>17795</xdr:rowOff>
        </xdr:to>
        <xdr:pic>
          <xdr:nvPicPr>
            <xdr:cNvPr id="51" name="図 50">
              <a:extLst>
                <a:ext uri="{FF2B5EF4-FFF2-40B4-BE49-F238E27FC236}">
                  <a16:creationId xmlns:a16="http://schemas.microsoft.com/office/drawing/2014/main" id="{00000000-0008-0000-0400-000033000000}"/>
                </a:ext>
              </a:extLst>
            </xdr:cNvPr>
            <xdr:cNvPicPr>
              <a:picLocks noChangeAspect="1" noChangeArrowheads="1"/>
              <a:extLst>
                <a:ext uri="{84589F7E-364E-4C9E-8A38-B11213B215E9}">
                  <a14:cameraTool cellRange="リスト!B$90" spid="_x0000_s118178"/>
                </a:ext>
              </a:extLst>
            </xdr:cNvPicPr>
          </xdr:nvPicPr>
          <xdr:blipFill>
            <a:blip xmlns:r="http://schemas.openxmlformats.org/officeDocument/2006/relationships" r:embed="rId21"/>
            <a:srcRect/>
            <a:stretch>
              <a:fillRect/>
            </a:stretch>
          </xdr:blipFill>
          <xdr:spPr bwMode="auto">
            <a:xfrm>
              <a:off x="405341" y="4901141"/>
              <a:ext cx="3118909" cy="784029"/>
            </a:xfrm>
            <a:prstGeom prst="rect">
              <a:avLst/>
            </a:prstGeom>
            <a:noFill/>
            <a:ln w="9525">
              <a:noFill/>
              <a:miter lim="800000"/>
              <a:headEnd/>
              <a:tailEnd/>
            </a:ln>
          </xdr:spPr>
        </xdr:pic>
        <xdr:clientData/>
      </xdr:twoCellAnchor>
    </mc:Choice>
    <mc:Fallback/>
  </mc:AlternateContent>
  <xdr:twoCellAnchor>
    <xdr:from>
      <xdr:col>2</xdr:col>
      <xdr:colOff>9524</xdr:colOff>
      <xdr:row>201</xdr:row>
      <xdr:rowOff>38100</xdr:rowOff>
    </xdr:from>
    <xdr:to>
      <xdr:col>120</xdr:col>
      <xdr:colOff>19049</xdr:colOff>
      <xdr:row>218</xdr:row>
      <xdr:rowOff>35719</xdr:rowOff>
    </xdr:to>
    <xdr:sp macro="" textlink="">
      <xdr:nvSpPr>
        <xdr:cNvPr id="54" name="Text Box 53">
          <a:extLst>
            <a:ext uri="{FF2B5EF4-FFF2-40B4-BE49-F238E27FC236}">
              <a16:creationId xmlns:a16="http://schemas.microsoft.com/office/drawing/2014/main" id="{00000000-0008-0000-0400-000036000000}"/>
            </a:ext>
          </a:extLst>
        </xdr:cNvPr>
        <xdr:cNvSpPr txBox="1">
          <a:spLocks noChangeArrowheads="1"/>
        </xdr:cNvSpPr>
      </xdr:nvSpPr>
      <xdr:spPr bwMode="auto">
        <a:xfrm>
          <a:off x="142874" y="13439775"/>
          <a:ext cx="7877175" cy="1131094"/>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400"/>
            </a:lnSpc>
            <a:defRPr sz="1000"/>
          </a:pPr>
          <a:r>
            <a:rPr lang="ja-JP" altLang="en-US" sz="1400" b="1" i="0" u="none" strike="noStrike" baseline="0">
              <a:solidFill>
                <a:srgbClr val="000000"/>
              </a:solidFill>
              <a:latin typeface="ＭＳ Ｐゴシック"/>
              <a:ea typeface="+mn-ea"/>
            </a:rPr>
            <a:t>　お申込みは、郵便局備え付けのカタログ販売申込書（一般用Ａ）と一緒に郵便窓口または</a:t>
          </a:r>
          <a:endParaRPr lang="en-US" altLang="ja-JP" sz="1400" b="1" i="0" u="none" strike="noStrike" baseline="0">
            <a:solidFill>
              <a:srgbClr val="000000"/>
            </a:solidFill>
            <a:latin typeface="ＭＳ Ｐゴシック"/>
            <a:ea typeface="+mn-ea"/>
          </a:endParaRPr>
        </a:p>
        <a:p>
          <a:pPr algn="l" rtl="0">
            <a:lnSpc>
              <a:spcPts val="1400"/>
            </a:lnSpc>
            <a:defRPr sz="1000"/>
          </a:pPr>
          <a:r>
            <a:rPr lang="ja-JP" altLang="en-US" sz="1400" b="1" i="0" u="none" strike="noStrike" baseline="0">
              <a:solidFill>
                <a:srgbClr val="000000"/>
              </a:solidFill>
              <a:latin typeface="ＭＳ Ｐゴシック"/>
              <a:ea typeface="+mn-ea"/>
            </a:rPr>
            <a:t>  郵便局社員へお申付けください（一部簡易郵便局は取扱いを行っていません。）。　</a:t>
          </a:r>
          <a:r>
            <a:rPr lang="ja-JP" altLang="en-US" sz="1400" b="1" i="0" u="none" strike="noStrike" baseline="0">
              <a:solidFill>
                <a:srgbClr val="000000"/>
              </a:solidFill>
              <a:latin typeface="ＭＳ Ｐゴシック"/>
              <a:ea typeface="ＭＳ Ｐゴシック"/>
            </a:rPr>
            <a:t>本チラシ</a:t>
          </a:r>
          <a:endParaRPr lang="en-US" altLang="ja-JP" sz="1400" b="1" i="0" u="none" strike="noStrike" baseline="0">
            <a:solidFill>
              <a:srgbClr val="000000"/>
            </a:solidFill>
            <a:latin typeface="ＭＳ Ｐゴシック"/>
            <a:ea typeface="ＭＳ Ｐゴシック"/>
          </a:endParaRPr>
        </a:p>
        <a:p>
          <a:pPr algn="l" rtl="0">
            <a:lnSpc>
              <a:spcPts val="1400"/>
            </a:lnSpc>
            <a:defRPr sz="1000"/>
          </a:pPr>
          <a:r>
            <a:rPr lang="ja-JP" altLang="en-US" sz="1400" b="1" i="0" u="none" strike="noStrike" baseline="0">
              <a:solidFill>
                <a:srgbClr val="000000"/>
              </a:solidFill>
              <a:latin typeface="ＭＳ Ｐゴシック"/>
              <a:ea typeface="ＭＳ Ｐゴシック"/>
            </a:rPr>
            <a:t>  と申込書（お客様控え）はセットでお客様控えとなりますので、商品到着まで大切に保管して</a:t>
          </a:r>
          <a:endParaRPr lang="en-US" altLang="ja-JP" sz="1400" b="1" i="0" u="none" strike="noStrike" baseline="0">
            <a:solidFill>
              <a:srgbClr val="000000"/>
            </a:solidFill>
            <a:latin typeface="ＭＳ Ｐゴシック"/>
            <a:ea typeface="ＭＳ Ｐゴシック"/>
          </a:endParaRPr>
        </a:p>
        <a:p>
          <a:pPr algn="l" rtl="0">
            <a:lnSpc>
              <a:spcPts val="1400"/>
            </a:lnSpc>
            <a:defRPr sz="1000"/>
          </a:pPr>
          <a:r>
            <a:rPr lang="ja-JP" altLang="en-US" sz="1400" b="1" i="0" u="none" strike="noStrike" baseline="0">
              <a:solidFill>
                <a:srgbClr val="000000"/>
              </a:solidFill>
              <a:latin typeface="ＭＳ Ｐゴシック"/>
              <a:ea typeface="ＭＳ Ｐゴシック"/>
            </a:rPr>
            <a:t>  ください。 </a:t>
          </a:r>
        </a:p>
      </xdr:txBody>
    </xdr:sp>
    <xdr:clientData/>
  </xdr:twoCellAnchor>
  <xdr:twoCellAnchor editAs="oneCell">
    <xdr:from>
      <xdr:col>149</xdr:col>
      <xdr:colOff>47625</xdr:colOff>
      <xdr:row>47</xdr:row>
      <xdr:rowOff>10583</xdr:rowOff>
    </xdr:from>
    <xdr:to>
      <xdr:col>180</xdr:col>
      <xdr:colOff>61913</xdr:colOff>
      <xdr:row>60</xdr:row>
      <xdr:rowOff>0</xdr:rowOff>
    </xdr:to>
    <xdr:pic>
      <xdr:nvPicPr>
        <xdr:cNvPr id="53" name="図 52">
          <a:extLst>
            <a:ext uri="{FF2B5EF4-FFF2-40B4-BE49-F238E27FC236}">
              <a16:creationId xmlns:a16="http://schemas.microsoft.com/office/drawing/2014/main" id="{00000000-0008-0000-0400-000035000000}"/>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t="60128" b="18537"/>
        <a:stretch/>
      </xdr:blipFill>
      <xdr:spPr bwMode="auto">
        <a:xfrm>
          <a:off x="9509125" y="2995083"/>
          <a:ext cx="1982788" cy="814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122</xdr:col>
      <xdr:colOff>29351</xdr:colOff>
      <xdr:row>201</xdr:row>
      <xdr:rowOff>36059</xdr:rowOff>
    </xdr:from>
    <xdr:to>
      <xdr:col>180</xdr:col>
      <xdr:colOff>11183</xdr:colOff>
      <xdr:row>221</xdr:row>
      <xdr:rowOff>9913</xdr:rowOff>
    </xdr:to>
    <xdr:pic>
      <xdr:nvPicPr>
        <xdr:cNvPr id="52" name="図 51">
          <a:extLst>
            <a:ext uri="{FF2B5EF4-FFF2-40B4-BE49-F238E27FC236}">
              <a16:creationId xmlns:a16="http://schemas.microsoft.com/office/drawing/2014/main" id="{230291C2-8A67-489E-8AA4-95A900C88853}"/>
            </a:ext>
          </a:extLst>
        </xdr:cNvPr>
        <xdr:cNvPicPr>
          <a:picLocks noChangeAspect="1" noChangeArrowheads="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7776351" y="12799559"/>
          <a:ext cx="3664832" cy="1243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122</xdr:col>
      <xdr:colOff>32828</xdr:colOff>
      <xdr:row>222</xdr:row>
      <xdr:rowOff>3566</xdr:rowOff>
    </xdr:from>
    <xdr:to>
      <xdr:col>180</xdr:col>
      <xdr:colOff>2945</xdr:colOff>
      <xdr:row>249</xdr:row>
      <xdr:rowOff>176</xdr:rowOff>
    </xdr:to>
    <xdr:pic>
      <xdr:nvPicPr>
        <xdr:cNvPr id="67" name="図 66">
          <a:extLst>
            <a:ext uri="{FF2B5EF4-FFF2-40B4-BE49-F238E27FC236}">
              <a16:creationId xmlns:a16="http://schemas.microsoft.com/office/drawing/2014/main" id="{7660CFD1-07A6-4291-B7BA-77EA4B8C53F3}"/>
            </a:ext>
          </a:extLst>
        </xdr:cNvPr>
        <xdr:cNvPicPr>
          <a:picLocks noChangeAspect="1" noChangeArrowheads="1"/>
        </xdr:cNvPicPr>
      </xdr:nvPicPr>
      <xdr:blipFill>
        <a:blip xmlns:r="http://schemas.openxmlformats.org/officeDocument/2006/relationships" r:embed="rId24">
          <a:extLst>
            <a:ext uri="{BEBA8EAE-BF5A-486C-A8C5-ECC9F3942E4B}">
              <a14:imgProps xmlns:a14="http://schemas.microsoft.com/office/drawing/2010/main">
                <a14:imgLayer r:embed="rId25">
                  <a14:imgEffect>
                    <a14:backgroundRemoval t="4058" b="95362" l="2307" r="98915">
                      <a14:foregroundMark x1="2849" y1="4348" x2="14111" y2="5797"/>
                      <a14:foregroundMark x1="14111" y1="5797" x2="59566" y2="1159"/>
                      <a14:foregroundMark x1="59566" y1="1159" x2="94573" y2="4058"/>
                      <a14:foregroundMark x1="94573" y1="4058" x2="17639" y2="9855"/>
                      <a14:foregroundMark x1="17639" y1="9855" x2="13026" y2="30435"/>
                      <a14:foregroundMark x1="13026" y1="30435" x2="23202" y2="61449"/>
                      <a14:foregroundMark x1="23202" y1="61449" x2="43284" y2="73913"/>
                      <a14:foregroundMark x1="43284" y1="73913" x2="69607" y2="64348"/>
                      <a14:foregroundMark x1="69607" y1="64348" x2="56581" y2="38551"/>
                      <a14:foregroundMark x1="56581" y1="38551" x2="25102" y2="55072"/>
                      <a14:foregroundMark x1="25102" y1="55072" x2="21710" y2="60000"/>
                      <a14:foregroundMark x1="3121" y1="8406" x2="5427" y2="90435"/>
                      <a14:foregroundMark x1="5427" y1="90435" x2="4478" y2="95942"/>
                      <a14:foregroundMark x1="814" y1="89855" x2="2035" y2="16812"/>
                      <a14:foregroundMark x1="2035" y1="16812" x2="2442" y2="88986"/>
                      <a14:foregroundMark x1="2442" y1="88986" x2="2307" y2="89855"/>
                      <a14:foregroundMark x1="98372" y1="94203" x2="92673" y2="45217"/>
                      <a14:foregroundMark x1="92673" y1="45217" x2="97558" y2="30145"/>
                      <a14:foregroundMark x1="97558" y1="30145" x2="98915" y2="5797"/>
                      <a14:backgroundMark x1="99050" y1="580" x2="99729" y2="870"/>
                      <a14:backgroundMark x1="99593" y1="99710" x2="99593" y2="99130"/>
                      <a14:backgroundMark x1="543" y1="1159" x2="271" y2="2319"/>
                      <a14:backgroundMark x1="543" y1="98841" x2="1085" y2="99710"/>
                    </a14:backgroundRemoval>
                  </a14:imgEffect>
                </a14:imgLayer>
              </a14:imgProps>
            </a:ext>
            <a:ext uri="{28A0092B-C50C-407E-A947-70E740481C1C}">
              <a14:useLocalDpi xmlns:a14="http://schemas.microsoft.com/office/drawing/2010/main" val="0"/>
            </a:ext>
          </a:extLst>
        </a:blip>
        <a:srcRect/>
        <a:stretch>
          <a:fillRect/>
        </a:stretch>
      </xdr:blipFill>
      <xdr:spPr bwMode="auto">
        <a:xfrm>
          <a:off x="7779828" y="14100566"/>
          <a:ext cx="3653117" cy="1711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151</xdr:col>
      <xdr:colOff>31253</xdr:colOff>
      <xdr:row>61</xdr:row>
      <xdr:rowOff>6732</xdr:rowOff>
    </xdr:from>
    <xdr:to>
      <xdr:col>178</xdr:col>
      <xdr:colOff>54908</xdr:colOff>
      <xdr:row>69</xdr:row>
      <xdr:rowOff>42334</xdr:rowOff>
    </xdr:to>
    <xdr:grpSp>
      <xdr:nvGrpSpPr>
        <xdr:cNvPr id="88" name="グループ化 87">
          <a:extLst>
            <a:ext uri="{FF2B5EF4-FFF2-40B4-BE49-F238E27FC236}">
              <a16:creationId xmlns:a16="http://schemas.microsoft.com/office/drawing/2014/main" id="{F1026A49-693E-4A95-83F0-C21DEDE3D4A1}"/>
            </a:ext>
          </a:extLst>
        </xdr:cNvPr>
        <xdr:cNvGrpSpPr>
          <a:grpSpLocks noChangeAspect="1"/>
        </xdr:cNvGrpSpPr>
      </xdr:nvGrpSpPr>
      <xdr:grpSpPr>
        <a:xfrm>
          <a:off x="10099178" y="4073907"/>
          <a:ext cx="1823880" cy="569002"/>
          <a:chOff x="12239628" y="5119687"/>
          <a:chExt cx="1785934" cy="559595"/>
        </a:xfrm>
      </xdr:grpSpPr>
      <xdr:grpSp>
        <xdr:nvGrpSpPr>
          <xdr:cNvPr id="89" name="グループ化 88">
            <a:extLst>
              <a:ext uri="{FF2B5EF4-FFF2-40B4-BE49-F238E27FC236}">
                <a16:creationId xmlns:a16="http://schemas.microsoft.com/office/drawing/2014/main" id="{11C010DE-C006-4273-A2E0-2BD49B8E977A}"/>
              </a:ext>
            </a:extLst>
          </xdr:cNvPr>
          <xdr:cNvGrpSpPr/>
        </xdr:nvGrpSpPr>
        <xdr:grpSpPr>
          <a:xfrm>
            <a:off x="12239628" y="5121981"/>
            <a:ext cx="1785934" cy="557301"/>
            <a:chOff x="11518738" y="3723358"/>
            <a:chExt cx="1908559" cy="539799"/>
          </a:xfrm>
        </xdr:grpSpPr>
        <xdr:sp macro="" textlink="">
          <xdr:nvSpPr>
            <xdr:cNvPr id="91" name="テキスト ボックス 90">
              <a:extLst>
                <a:ext uri="{FF2B5EF4-FFF2-40B4-BE49-F238E27FC236}">
                  <a16:creationId xmlns:a16="http://schemas.microsoft.com/office/drawing/2014/main" id="{AD707A7D-4D05-441F-817F-8C59F96383F2}"/>
                </a:ext>
              </a:extLst>
            </xdr:cNvPr>
            <xdr:cNvSpPr txBox="1"/>
          </xdr:nvSpPr>
          <xdr:spPr>
            <a:xfrm>
              <a:off x="11518738" y="3723358"/>
              <a:ext cx="1908559" cy="53979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endParaRPr kumimoji="1" lang="ja-JP" altLang="en-US" sz="1200" b="1"/>
            </a:p>
          </xdr:txBody>
        </xdr:sp>
        <xdr:cxnSp macro="">
          <xdr:nvCxnSpPr>
            <xdr:cNvPr id="92" name="直線コネクタ 91">
              <a:extLst>
                <a:ext uri="{FF2B5EF4-FFF2-40B4-BE49-F238E27FC236}">
                  <a16:creationId xmlns:a16="http://schemas.microsoft.com/office/drawing/2014/main" id="{09473AD7-A5A6-43B1-ADEA-3CBF51BE1EE1}"/>
                </a:ext>
              </a:extLst>
            </xdr:cNvPr>
            <xdr:cNvCxnSpPr>
              <a:stCxn id="91" idx="1"/>
              <a:endCxn id="91" idx="3"/>
            </xdr:cNvCxnSpPr>
          </xdr:nvCxnSpPr>
          <xdr:spPr>
            <a:xfrm>
              <a:off x="11518738" y="3993258"/>
              <a:ext cx="1908559" cy="0"/>
            </a:xfrm>
            <a:prstGeom prst="line">
              <a:avLst/>
            </a:prstGeom>
          </xdr:spPr>
          <xdr:style>
            <a:lnRef idx="1">
              <a:schemeClr val="dk1"/>
            </a:lnRef>
            <a:fillRef idx="0">
              <a:schemeClr val="dk1"/>
            </a:fillRef>
            <a:effectRef idx="0">
              <a:schemeClr val="dk1"/>
            </a:effectRef>
            <a:fontRef idx="minor">
              <a:schemeClr val="tx1"/>
            </a:fontRef>
          </xdr:style>
        </xdr:cxnSp>
      </xdr:grpSp>
      <xdr:sp macro="" textlink="">
        <xdr:nvSpPr>
          <xdr:cNvPr id="90" name="正方形/長方形 89">
            <a:extLst>
              <a:ext uri="{FF2B5EF4-FFF2-40B4-BE49-F238E27FC236}">
                <a16:creationId xmlns:a16="http://schemas.microsoft.com/office/drawing/2014/main" id="{14CEEFBF-E5ED-450A-9EC9-F138383FB53E}"/>
              </a:ext>
            </a:extLst>
          </xdr:cNvPr>
          <xdr:cNvSpPr/>
        </xdr:nvSpPr>
        <xdr:spPr>
          <a:xfrm>
            <a:off x="12251531" y="5119687"/>
            <a:ext cx="1772953" cy="2976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カタログコード</a:t>
            </a:r>
          </a:p>
        </xdr:txBody>
      </xdr:sp>
    </xdr:grpSp>
    <xdr:clientData/>
  </xdr:twoCellAnchor>
  <xdr:twoCellAnchor editAs="oneCell">
    <xdr:from>
      <xdr:col>151</xdr:col>
      <xdr:colOff>28575</xdr:colOff>
      <xdr:row>15</xdr:row>
      <xdr:rowOff>17179</xdr:rowOff>
    </xdr:from>
    <xdr:to>
      <xdr:col>179</xdr:col>
      <xdr:colOff>2169</xdr:colOff>
      <xdr:row>46</xdr:row>
      <xdr:rowOff>37233</xdr:rowOff>
    </xdr:to>
    <xdr:pic>
      <xdr:nvPicPr>
        <xdr:cNvPr id="55" name="図 54">
          <a:extLst>
            <a:ext uri="{FF2B5EF4-FFF2-40B4-BE49-F238E27FC236}">
              <a16:creationId xmlns:a16="http://schemas.microsoft.com/office/drawing/2014/main" id="{F9ED24DA-5E4A-4161-848E-DB2143770F73}"/>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096500" y="1017304"/>
          <a:ext cx="1840494" cy="2086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47627</xdr:colOff>
          <xdr:row>72</xdr:row>
          <xdr:rowOff>9525</xdr:rowOff>
        </xdr:from>
        <xdr:to>
          <xdr:col>48</xdr:col>
          <xdr:colOff>9525</xdr:colOff>
          <xdr:row>98</xdr:row>
          <xdr:rowOff>56047</xdr:rowOff>
        </xdr:to>
        <xdr:pic>
          <xdr:nvPicPr>
            <xdr:cNvPr id="79" name="図 78">
              <a:extLst>
                <a:ext uri="{FF2B5EF4-FFF2-40B4-BE49-F238E27FC236}">
                  <a16:creationId xmlns:a16="http://schemas.microsoft.com/office/drawing/2014/main" id="{2B8B9B5B-2412-4FEA-85F1-394E66289B30}"/>
                </a:ext>
              </a:extLst>
            </xdr:cNvPr>
            <xdr:cNvPicPr>
              <a:picLocks noChangeAspect="1" noChangeArrowheads="1"/>
              <a:extLst>
                <a:ext uri="{84589F7E-364E-4C9E-8A38-B11213B215E9}">
                  <a14:cameraTool cellRange="リスト!A97:E106" spid="_x0000_s118179"/>
                </a:ext>
              </a:extLst>
            </xdr:cNvPicPr>
          </xdr:nvPicPr>
          <xdr:blipFill>
            <a:blip xmlns:r="http://schemas.openxmlformats.org/officeDocument/2006/relationships" r:embed="rId27"/>
            <a:srcRect/>
            <a:stretch>
              <a:fillRect/>
            </a:stretch>
          </xdr:blipFill>
          <xdr:spPr bwMode="auto">
            <a:xfrm>
              <a:off x="447677" y="4810125"/>
              <a:ext cx="2762248" cy="1780072"/>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28577</xdr:colOff>
          <xdr:row>72</xdr:row>
          <xdr:rowOff>38100</xdr:rowOff>
        </xdr:from>
        <xdr:to>
          <xdr:col>47</xdr:col>
          <xdr:colOff>57150</xdr:colOff>
          <xdr:row>99</xdr:row>
          <xdr:rowOff>17947</xdr:rowOff>
        </xdr:to>
        <xdr:pic>
          <xdr:nvPicPr>
            <xdr:cNvPr id="80" name="図 79">
              <a:extLst>
                <a:ext uri="{FF2B5EF4-FFF2-40B4-BE49-F238E27FC236}">
                  <a16:creationId xmlns:a16="http://schemas.microsoft.com/office/drawing/2014/main" id="{2ED2EA21-405E-4589-B234-D5576EAED79F}"/>
                </a:ext>
              </a:extLst>
            </xdr:cNvPr>
            <xdr:cNvPicPr>
              <a:picLocks noChangeAspect="1" noChangeArrowheads="1"/>
              <a:extLst>
                <a:ext uri="{84589F7E-364E-4C9E-8A38-B11213B215E9}">
                  <a14:cameraTool cellRange="リスト!A108:E117" spid="_x0000_s118180"/>
                </a:ext>
              </a:extLst>
            </xdr:cNvPicPr>
          </xdr:nvPicPr>
          <xdr:blipFill>
            <a:blip xmlns:r="http://schemas.openxmlformats.org/officeDocument/2006/relationships" r:embed="rId28"/>
            <a:srcRect/>
            <a:stretch>
              <a:fillRect/>
            </a:stretch>
          </xdr:blipFill>
          <xdr:spPr bwMode="auto">
            <a:xfrm>
              <a:off x="428627" y="4838700"/>
              <a:ext cx="2762248" cy="1780072"/>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19052</xdr:colOff>
          <xdr:row>72</xdr:row>
          <xdr:rowOff>38100</xdr:rowOff>
        </xdr:from>
        <xdr:to>
          <xdr:col>47</xdr:col>
          <xdr:colOff>47625</xdr:colOff>
          <xdr:row>99</xdr:row>
          <xdr:rowOff>17947</xdr:rowOff>
        </xdr:to>
        <xdr:pic>
          <xdr:nvPicPr>
            <xdr:cNvPr id="83" name="図 82">
              <a:extLst>
                <a:ext uri="{FF2B5EF4-FFF2-40B4-BE49-F238E27FC236}">
                  <a16:creationId xmlns:a16="http://schemas.microsoft.com/office/drawing/2014/main" id="{2FE951D7-5353-4973-BD0A-0FF01193B90D}"/>
                </a:ext>
              </a:extLst>
            </xdr:cNvPr>
            <xdr:cNvPicPr>
              <a:picLocks noChangeAspect="1" noChangeArrowheads="1"/>
              <a:extLst>
                <a:ext uri="{84589F7E-364E-4C9E-8A38-B11213B215E9}">
                  <a14:cameraTool cellRange="リスト!A119:E128" spid="_x0000_s118181"/>
                </a:ext>
              </a:extLst>
            </xdr:cNvPicPr>
          </xdr:nvPicPr>
          <xdr:blipFill>
            <a:blip xmlns:r="http://schemas.openxmlformats.org/officeDocument/2006/relationships" r:embed="rId29"/>
            <a:srcRect/>
            <a:stretch>
              <a:fillRect/>
            </a:stretch>
          </xdr:blipFill>
          <xdr:spPr bwMode="auto">
            <a:xfrm>
              <a:off x="419102" y="4838700"/>
              <a:ext cx="2762248" cy="1780072"/>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28577</xdr:colOff>
          <xdr:row>72</xdr:row>
          <xdr:rowOff>19050</xdr:rowOff>
        </xdr:from>
        <xdr:to>
          <xdr:col>47</xdr:col>
          <xdr:colOff>57150</xdr:colOff>
          <xdr:row>95</xdr:row>
          <xdr:rowOff>0</xdr:rowOff>
        </xdr:to>
        <xdr:pic>
          <xdr:nvPicPr>
            <xdr:cNvPr id="84" name="図 83">
              <a:extLst>
                <a:ext uri="{FF2B5EF4-FFF2-40B4-BE49-F238E27FC236}">
                  <a16:creationId xmlns:a16="http://schemas.microsoft.com/office/drawing/2014/main" id="{5BD19862-19F9-445D-8EB0-37C2E846C38B}"/>
                </a:ext>
              </a:extLst>
            </xdr:cNvPr>
            <xdr:cNvPicPr>
              <a:picLocks noChangeAspect="1" noChangeArrowheads="1"/>
              <a:extLst>
                <a:ext uri="{84589F7E-364E-4C9E-8A38-B11213B215E9}">
                  <a14:cameraTool cellRange="リスト!A130:E136" spid="_x0000_s118182"/>
                </a:ext>
              </a:extLst>
            </xdr:cNvPicPr>
          </xdr:nvPicPr>
          <xdr:blipFill>
            <a:blip xmlns:r="http://schemas.openxmlformats.org/officeDocument/2006/relationships" r:embed="rId30"/>
            <a:srcRect/>
            <a:stretch>
              <a:fillRect/>
            </a:stretch>
          </xdr:blipFill>
          <xdr:spPr bwMode="auto">
            <a:xfrm>
              <a:off x="428627" y="4819650"/>
              <a:ext cx="2762248" cy="1514475"/>
            </a:xfrm>
            <a:prstGeom prst="rect">
              <a:avLst/>
            </a:prstGeom>
            <a:noFill/>
            <a:ln w="9525">
              <a:noFill/>
              <a:miter lim="800000"/>
              <a:headEnd/>
              <a:tailEnd/>
            </a:ln>
          </xdr:spPr>
        </xdr:pic>
        <xdr:clientData/>
      </xdr:twoCellAnchor>
    </mc:Choice>
    <mc:Fallback/>
  </mc:AlternateContent>
  <xdr:twoCellAnchor>
    <xdr:from>
      <xdr:col>0</xdr:col>
      <xdr:colOff>28575</xdr:colOff>
      <xdr:row>11</xdr:row>
      <xdr:rowOff>0</xdr:rowOff>
    </xdr:from>
    <xdr:to>
      <xdr:col>28</xdr:col>
      <xdr:colOff>1999</xdr:colOff>
      <xdr:row>20</xdr:row>
      <xdr:rowOff>29041</xdr:rowOff>
    </xdr:to>
    <xdr:sp macro="" textlink="">
      <xdr:nvSpPr>
        <xdr:cNvPr id="85" name="正方形/長方形 84">
          <a:extLst>
            <a:ext uri="{FF2B5EF4-FFF2-40B4-BE49-F238E27FC236}">
              <a16:creationId xmlns:a16="http://schemas.microsoft.com/office/drawing/2014/main" id="{D1519E58-8963-4487-B8A3-7A58A00C732A}"/>
            </a:ext>
          </a:extLst>
        </xdr:cNvPr>
        <xdr:cNvSpPr/>
      </xdr:nvSpPr>
      <xdr:spPr>
        <a:xfrm>
          <a:off x="28575" y="733425"/>
          <a:ext cx="1840324" cy="62911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52089</xdr:colOff>
      <xdr:row>12</xdr:row>
      <xdr:rowOff>29775</xdr:rowOff>
    </xdr:from>
    <xdr:to>
      <xdr:col>24</xdr:col>
      <xdr:colOff>65210</xdr:colOff>
      <xdr:row>18</xdr:row>
      <xdr:rowOff>46434</xdr:rowOff>
    </xdr:to>
    <xdr:pic>
      <xdr:nvPicPr>
        <xdr:cNvPr id="86" name="図 85">
          <a:extLst>
            <a:ext uri="{FF2B5EF4-FFF2-40B4-BE49-F238E27FC236}">
              <a16:creationId xmlns:a16="http://schemas.microsoft.com/office/drawing/2014/main" id="{72D2C882-CF5E-45A4-88B8-AF648A6A3A5A}"/>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18764" y="829875"/>
          <a:ext cx="1546646" cy="416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266699</xdr:colOff>
          <xdr:row>1</xdr:row>
          <xdr:rowOff>66676</xdr:rowOff>
        </xdr:from>
        <xdr:to>
          <xdr:col>4</xdr:col>
          <xdr:colOff>38100</xdr:colOff>
          <xdr:row>7</xdr:row>
          <xdr:rowOff>9526</xdr:rowOff>
        </xdr:to>
        <xdr:pic>
          <xdr:nvPicPr>
            <xdr:cNvPr id="2" name="図 1">
              <a:extLst>
                <a:ext uri="{FF2B5EF4-FFF2-40B4-BE49-F238E27FC236}">
                  <a16:creationId xmlns:a16="http://schemas.microsoft.com/office/drawing/2014/main" id="{689DEF1B-0AB2-4DB8-B780-8883BCA3C661}"/>
                </a:ext>
              </a:extLst>
            </xdr:cNvPr>
            <xdr:cNvPicPr>
              <a:picLocks noChangeAspect="1" noChangeArrowheads="1"/>
              <a:extLst>
                <a:ext uri="{84589F7E-364E-4C9E-8A38-B11213B215E9}">
                  <a14:cameraTool cellRange="$H$1:$M$6" spid="_x0000_s113796"/>
                </a:ext>
              </a:extLst>
            </xdr:cNvPicPr>
          </xdr:nvPicPr>
          <xdr:blipFill>
            <a:blip xmlns:r="http://schemas.openxmlformats.org/officeDocument/2006/relationships" r:embed="rId1"/>
            <a:srcRect/>
            <a:stretch>
              <a:fillRect/>
            </a:stretch>
          </xdr:blipFill>
          <xdr:spPr bwMode="auto">
            <a:xfrm>
              <a:off x="952499" y="228601"/>
              <a:ext cx="3314701" cy="8572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257174</xdr:colOff>
          <xdr:row>6</xdr:row>
          <xdr:rowOff>123825</xdr:rowOff>
        </xdr:from>
        <xdr:to>
          <xdr:col>4</xdr:col>
          <xdr:colOff>28575</xdr:colOff>
          <xdr:row>8</xdr:row>
          <xdr:rowOff>133350</xdr:rowOff>
        </xdr:to>
        <xdr:pic>
          <xdr:nvPicPr>
            <xdr:cNvPr id="3" name="図 2">
              <a:extLst>
                <a:ext uri="{FF2B5EF4-FFF2-40B4-BE49-F238E27FC236}">
                  <a16:creationId xmlns:a16="http://schemas.microsoft.com/office/drawing/2014/main" id="{7CD4C4FA-2F12-4958-A606-E5DD178BCCD5}"/>
                </a:ext>
              </a:extLst>
            </xdr:cNvPr>
            <xdr:cNvPicPr>
              <a:picLocks noChangeAspect="1" noChangeArrowheads="1"/>
              <a:extLst>
                <a:ext uri="{84589F7E-364E-4C9E-8A38-B11213B215E9}">
                  <a14:cameraTool cellRange="$H$7:$N$8" spid="_x0000_s113797"/>
                </a:ext>
              </a:extLst>
            </xdr:cNvPicPr>
          </xdr:nvPicPr>
          <xdr:blipFill>
            <a:blip xmlns:r="http://schemas.openxmlformats.org/officeDocument/2006/relationships" r:embed="rId2"/>
            <a:srcRect/>
            <a:stretch>
              <a:fillRect/>
            </a:stretch>
          </xdr:blipFill>
          <xdr:spPr bwMode="auto">
            <a:xfrm>
              <a:off x="942974" y="1047750"/>
              <a:ext cx="3314701" cy="314325"/>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257174</xdr:colOff>
          <xdr:row>2</xdr:row>
          <xdr:rowOff>66676</xdr:rowOff>
        </xdr:from>
        <xdr:to>
          <xdr:col>4</xdr:col>
          <xdr:colOff>28575</xdr:colOff>
          <xdr:row>8</xdr:row>
          <xdr:rowOff>9526</xdr:rowOff>
        </xdr:to>
        <xdr:pic>
          <xdr:nvPicPr>
            <xdr:cNvPr id="4" name="図 3">
              <a:extLst>
                <a:ext uri="{FF2B5EF4-FFF2-40B4-BE49-F238E27FC236}">
                  <a16:creationId xmlns:a16="http://schemas.microsoft.com/office/drawing/2014/main" id="{9C873EB9-D04C-486E-881A-C3D235AEF55E}"/>
                </a:ext>
              </a:extLst>
            </xdr:cNvPr>
            <xdr:cNvPicPr>
              <a:picLocks noChangeAspect="1" noChangeArrowheads="1"/>
              <a:extLst>
                <a:ext uri="{84589F7E-364E-4C9E-8A38-B11213B215E9}">
                  <a14:cameraTool cellRange="$O$1:$U$6" spid="_x0000_s113798"/>
                </a:ext>
              </a:extLst>
            </xdr:cNvPicPr>
          </xdr:nvPicPr>
          <xdr:blipFill>
            <a:blip xmlns:r="http://schemas.openxmlformats.org/officeDocument/2006/relationships" r:embed="rId3"/>
            <a:srcRect/>
            <a:stretch>
              <a:fillRect/>
            </a:stretch>
          </xdr:blipFill>
          <xdr:spPr bwMode="auto">
            <a:xfrm>
              <a:off x="942974" y="381001"/>
              <a:ext cx="3314701" cy="8572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xdr:row>
          <xdr:rowOff>28575</xdr:rowOff>
        </xdr:from>
        <xdr:to>
          <xdr:col>4</xdr:col>
          <xdr:colOff>76831</xdr:colOff>
          <xdr:row>8</xdr:row>
          <xdr:rowOff>123824</xdr:rowOff>
        </xdr:to>
        <xdr:pic>
          <xdr:nvPicPr>
            <xdr:cNvPr id="5" name="図 4">
              <a:extLst>
                <a:ext uri="{FF2B5EF4-FFF2-40B4-BE49-F238E27FC236}">
                  <a16:creationId xmlns:a16="http://schemas.microsoft.com/office/drawing/2014/main" id="{B77C9223-3946-44A2-98F5-53FD14359AA6}"/>
                </a:ext>
              </a:extLst>
            </xdr:cNvPr>
            <xdr:cNvPicPr>
              <a:picLocks noChangeAspect="1" noChangeArrowheads="1"/>
              <a:extLst>
                <a:ext uri="{84589F7E-364E-4C9E-8A38-B11213B215E9}">
                  <a14:cameraTool cellRange="$V$1:$AB$10" spid="_x0000_s113799"/>
                </a:ext>
              </a:extLst>
            </xdr:cNvPicPr>
          </xdr:nvPicPr>
          <xdr:blipFill>
            <a:blip xmlns:r="http://schemas.openxmlformats.org/officeDocument/2006/relationships" r:embed="rId4"/>
            <a:srcRect/>
            <a:stretch>
              <a:fillRect/>
            </a:stretch>
          </xdr:blipFill>
          <xdr:spPr bwMode="auto">
            <a:xfrm>
              <a:off x="1104900" y="190500"/>
              <a:ext cx="3201031" cy="1162049"/>
            </a:xfrm>
            <a:prstGeom prst="rect">
              <a:avLst/>
            </a:prstGeom>
            <a:noFill/>
            <a:ln w="9525">
              <a:no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hprc004\Redirects1$\smatsumoto\Desktop\&#12481;&#12521;&#12471;\&#35506;&#38988;\&#12481;&#12521;&#12471;&#12487;&#12470;&#12452;&#12531;&#25913;&#23450;\&#12466;&#12521;&#35211;&#26412;\&#12304;&#29694;&#34892;&#12305;&#12466;&#12521;&#35211;&#26412;&#65288;&#22320;&#22495;&#12479;&#12452;&#12503;&#12289;&#29289;&#27969;&#12479;&#12452;&#1250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hprc003\Redirects1$\mkomori\desktop\galley_s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的ゲラ見本（両面）"/>
      <sheetName val="基本的ゲラ見本（片面）"/>
      <sheetName val="基本情報入力シート"/>
      <sheetName val="両面作成イメージ"/>
      <sheetName val="片面（地域タイプ）作成イメージ"/>
      <sheetName val="情報１"/>
      <sheetName val="情報２"/>
      <sheetName val="祝休日一覧"/>
    </sheetNames>
    <sheetDataSet>
      <sheetData sheetId="0"/>
      <sheetData sheetId="1"/>
      <sheetData sheetId="2">
        <row r="22">
          <cell r="E22" t="str">
            <v>地域タイプ</v>
          </cell>
        </row>
      </sheetData>
      <sheetData sheetId="3"/>
      <sheetData sheetId="4"/>
      <sheetData sheetId="5">
        <row r="11">
          <cell r="F11" t="str">
            <v>地域</v>
          </cell>
        </row>
      </sheetData>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的ゲラ見本（両面）"/>
      <sheetName val="基本的ゲラ見本（片面）"/>
      <sheetName val="基本情報入力シート"/>
      <sheetName val="両面作成イメージ"/>
      <sheetName val="片面（地域タイプ）作成イメージ"/>
      <sheetName val="情報１"/>
      <sheetName val="情報２"/>
      <sheetName val="祝休日一覧"/>
      <sheetName val="Sheet1"/>
    </sheetNames>
    <sheetDataSet>
      <sheetData sheetId="0" refreshError="1"/>
      <sheetData sheetId="1" refreshError="1"/>
      <sheetData sheetId="2">
        <row r="22">
          <cell r="E22" t="str">
            <v>地域タイプ</v>
          </cell>
        </row>
      </sheetData>
      <sheetData sheetId="3" refreshError="1"/>
      <sheetData sheetId="4" refreshError="1"/>
      <sheetData sheetId="5">
        <row r="11">
          <cell r="F11" t="str">
            <v>地域</v>
          </cell>
        </row>
      </sheetData>
      <sheetData sheetId="6"/>
      <sheetData sheetId="7" refreshError="1"/>
      <sheetData sheetId="8"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JS269"/>
  <sheetViews>
    <sheetView tabSelected="1" view="pageBreakPreview" zoomScaleNormal="100" zoomScaleSheetLayoutView="100" zoomScalePageLayoutView="80" workbookViewId="0">
      <selection activeCell="CC41" sqref="CC41"/>
    </sheetView>
  </sheetViews>
  <sheetFormatPr defaultRowHeight="13.5" x14ac:dyDescent="0.15"/>
  <cols>
    <col min="1" max="2" width="9" style="1"/>
    <col min="3" max="184" width="0.875" style="1" customWidth="1"/>
    <col min="185" max="185" width="5.625" style="1" customWidth="1"/>
    <col min="186" max="186" width="1.5" style="1" customWidth="1"/>
    <col min="187" max="187" width="5.625" style="1" customWidth="1"/>
    <col min="188" max="188" width="1.125" style="1" customWidth="1"/>
    <col min="189" max="248" width="2.375" style="1" customWidth="1"/>
    <col min="249" max="249" width="4.625" style="1" customWidth="1"/>
    <col min="250" max="254" width="9" style="1"/>
    <col min="255" max="255" width="8.875" style="1" customWidth="1"/>
    <col min="256" max="16384" width="9" style="1"/>
  </cols>
  <sheetData>
    <row r="3" spans="1:250" x14ac:dyDescent="0.15">
      <c r="B3" s="91"/>
      <c r="C3" s="245" t="s">
        <v>9</v>
      </c>
      <c r="D3" s="245"/>
      <c r="E3" s="245"/>
      <c r="F3" s="245"/>
      <c r="G3" s="245"/>
      <c r="H3" s="245"/>
      <c r="FW3" s="245" t="s">
        <v>9</v>
      </c>
      <c r="FX3" s="245"/>
      <c r="FY3" s="245"/>
      <c r="FZ3" s="245"/>
      <c r="GA3" s="245"/>
      <c r="GB3" s="245"/>
    </row>
    <row r="4" spans="1:250" ht="14.25" thickBot="1" x14ac:dyDescent="0.2">
      <c r="A4" s="3"/>
      <c r="B4" s="92"/>
      <c r="GC4" s="27"/>
      <c r="GD4" s="27"/>
      <c r="GE4" s="27"/>
    </row>
    <row r="5" spans="1:250" ht="5.85" customHeight="1" x14ac:dyDescent="0.15">
      <c r="A5" s="246" t="s">
        <v>6</v>
      </c>
      <c r="B5" s="14"/>
      <c r="C5" s="58"/>
      <c r="D5" s="59"/>
      <c r="E5" s="60"/>
      <c r="F5" s="60"/>
      <c r="G5" s="60"/>
      <c r="H5" s="60"/>
      <c r="I5" s="60"/>
      <c r="J5" s="60"/>
      <c r="K5" s="60"/>
      <c r="L5" s="60"/>
      <c r="M5" s="61"/>
      <c r="N5" s="61"/>
      <c r="O5" s="61"/>
      <c r="P5" s="61"/>
      <c r="Q5" s="61"/>
      <c r="R5" s="61"/>
      <c r="S5" s="61"/>
      <c r="T5" s="61"/>
      <c r="U5" s="61"/>
      <c r="V5" s="60"/>
      <c r="W5" s="60"/>
      <c r="X5" s="60"/>
      <c r="Y5" s="60"/>
      <c r="Z5" s="60"/>
      <c r="AA5" s="60"/>
      <c r="AB5" s="59"/>
      <c r="AC5" s="61"/>
      <c r="AD5" s="61"/>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2"/>
      <c r="GC5" s="27"/>
      <c r="GD5" s="27"/>
      <c r="GE5" s="27"/>
      <c r="GF5" s="5"/>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21"/>
    </row>
    <row r="6" spans="1:250" ht="5.85" customHeight="1" x14ac:dyDescent="0.15">
      <c r="A6" s="247"/>
      <c r="B6" s="14"/>
      <c r="C6" s="26"/>
      <c r="D6" s="63"/>
      <c r="E6" s="27"/>
      <c r="F6" s="27"/>
      <c r="G6" s="27"/>
      <c r="H6" s="27"/>
      <c r="I6" s="27"/>
      <c r="J6" s="27"/>
      <c r="K6" s="27"/>
      <c r="L6" s="27"/>
      <c r="M6" s="64"/>
      <c r="N6" s="64"/>
      <c r="O6" s="64"/>
      <c r="P6" s="64"/>
      <c r="Q6" s="64"/>
      <c r="R6" s="64"/>
      <c r="S6" s="64"/>
      <c r="T6" s="64"/>
      <c r="U6" s="64"/>
      <c r="V6" s="27"/>
      <c r="W6" s="27"/>
      <c r="X6" s="27"/>
      <c r="Y6" s="27"/>
      <c r="Z6" s="27"/>
      <c r="AA6" s="27"/>
      <c r="AB6" s="63"/>
      <c r="AC6" s="64"/>
      <c r="AD6" s="64"/>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8"/>
      <c r="GC6" s="27"/>
      <c r="GD6" s="27"/>
      <c r="GE6" s="27"/>
      <c r="GF6" s="8"/>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7"/>
    </row>
    <row r="7" spans="1:250" ht="5.85" customHeight="1" x14ac:dyDescent="0.15">
      <c r="A7" s="247"/>
      <c r="B7" s="249" t="s">
        <v>5</v>
      </c>
      <c r="C7" s="26"/>
      <c r="D7" s="63"/>
      <c r="E7" s="27"/>
      <c r="F7" s="27"/>
      <c r="G7" s="27"/>
      <c r="H7" s="27"/>
      <c r="I7" s="27"/>
      <c r="J7" s="27"/>
      <c r="K7" s="27"/>
      <c r="L7" s="27"/>
      <c r="M7" s="64"/>
      <c r="N7" s="64"/>
      <c r="O7" s="64"/>
      <c r="P7" s="64"/>
      <c r="Q7" s="64"/>
      <c r="R7" s="64"/>
      <c r="S7" s="64"/>
      <c r="T7" s="64"/>
      <c r="U7" s="64"/>
      <c r="V7" s="27"/>
      <c r="W7" s="27"/>
      <c r="X7" s="27"/>
      <c r="Y7" s="27"/>
      <c r="Z7" s="27"/>
      <c r="AA7" s="27"/>
      <c r="AB7" s="63"/>
      <c r="AC7" s="64"/>
      <c r="AD7" s="64"/>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8"/>
      <c r="GC7" s="27"/>
      <c r="GD7" s="27"/>
      <c r="GE7" s="27"/>
      <c r="GF7" s="8"/>
      <c r="GG7" s="4"/>
      <c r="GH7" s="4"/>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c r="HX7" s="35"/>
      <c r="HY7" s="35"/>
      <c r="HZ7" s="35"/>
      <c r="IA7" s="35"/>
      <c r="IB7" s="35"/>
      <c r="IC7" s="35"/>
      <c r="ID7" s="35"/>
      <c r="IE7" s="35"/>
      <c r="IF7" s="35"/>
      <c r="IG7" s="35"/>
      <c r="IH7" s="35"/>
      <c r="II7" s="35"/>
      <c r="IJ7" s="35"/>
      <c r="IK7" s="35"/>
      <c r="IL7" s="35"/>
      <c r="IM7" s="35"/>
      <c r="IN7" s="35"/>
      <c r="IO7" s="35"/>
      <c r="IP7" s="7"/>
    </row>
    <row r="8" spans="1:250" ht="5.85" customHeight="1" x14ac:dyDescent="0.15">
      <c r="A8" s="247"/>
      <c r="B8" s="249"/>
      <c r="C8" s="26"/>
      <c r="D8" s="63"/>
      <c r="E8" s="27"/>
      <c r="F8" s="27"/>
      <c r="G8" s="27"/>
      <c r="H8" s="27"/>
      <c r="I8" s="27"/>
      <c r="J8" s="27"/>
      <c r="K8" s="27"/>
      <c r="L8" s="27"/>
      <c r="M8" s="64"/>
      <c r="N8" s="64"/>
      <c r="O8" s="64"/>
      <c r="P8" s="64"/>
      <c r="Q8" s="64"/>
      <c r="R8" s="64"/>
      <c r="S8" s="64"/>
      <c r="T8" s="64"/>
      <c r="U8" s="64"/>
      <c r="V8" s="27"/>
      <c r="W8" s="27"/>
      <c r="X8" s="27"/>
      <c r="Y8" s="27"/>
      <c r="Z8" s="27"/>
      <c r="AA8" s="27"/>
      <c r="AB8" s="63"/>
      <c r="AC8" s="64"/>
      <c r="AD8" s="64"/>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8"/>
      <c r="GC8" s="250" t="s">
        <v>8</v>
      </c>
      <c r="GD8" s="27"/>
      <c r="GE8" s="27"/>
      <c r="GF8" s="8"/>
      <c r="GG8" s="4"/>
      <c r="GH8" s="4"/>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c r="HT8" s="35"/>
      <c r="HU8" s="35"/>
      <c r="HV8" s="35"/>
      <c r="HW8" s="35"/>
      <c r="HX8" s="35"/>
      <c r="HY8" s="35"/>
      <c r="HZ8" s="35"/>
      <c r="IA8" s="35"/>
      <c r="IB8" s="35"/>
      <c r="IC8" s="35"/>
      <c r="ID8" s="35"/>
      <c r="IE8" s="35"/>
      <c r="IF8" s="35"/>
      <c r="IG8" s="35"/>
      <c r="IH8" s="35"/>
      <c r="II8" s="35"/>
      <c r="IJ8" s="35"/>
      <c r="IK8" s="35"/>
      <c r="IL8" s="35"/>
      <c r="IM8" s="35"/>
      <c r="IN8" s="35"/>
      <c r="IO8" s="35"/>
      <c r="IP8" s="7"/>
    </row>
    <row r="9" spans="1:250" ht="5.85" customHeight="1" x14ac:dyDescent="0.15">
      <c r="A9" s="247"/>
      <c r="B9" s="249"/>
      <c r="C9" s="26"/>
      <c r="D9" s="63"/>
      <c r="E9" s="27"/>
      <c r="F9" s="27"/>
      <c r="G9" s="27"/>
      <c r="H9" s="27"/>
      <c r="I9" s="27"/>
      <c r="J9" s="27"/>
      <c r="K9" s="27"/>
      <c r="L9" s="27"/>
      <c r="M9" s="64"/>
      <c r="N9" s="64"/>
      <c r="O9" s="64"/>
      <c r="P9" s="64"/>
      <c r="Q9" s="64"/>
      <c r="R9" s="64"/>
      <c r="S9" s="64"/>
      <c r="T9" s="64"/>
      <c r="U9" s="64"/>
      <c r="V9" s="27"/>
      <c r="W9" s="27"/>
      <c r="X9" s="27"/>
      <c r="Y9" s="27"/>
      <c r="Z9" s="27"/>
      <c r="AA9" s="27"/>
      <c r="AB9" s="63"/>
      <c r="AC9" s="64"/>
      <c r="AD9" s="64"/>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8"/>
      <c r="GC9" s="250"/>
      <c r="GD9" s="27"/>
      <c r="GE9" s="27"/>
      <c r="GF9" s="8"/>
      <c r="GG9" s="4"/>
      <c r="GH9" s="4"/>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c r="HT9" s="35"/>
      <c r="HU9" s="35"/>
      <c r="HV9" s="35"/>
      <c r="HW9" s="35"/>
      <c r="HX9" s="35"/>
      <c r="HY9" s="35"/>
      <c r="HZ9" s="35"/>
      <c r="IA9" s="35"/>
      <c r="IB9" s="35"/>
      <c r="IC9" s="35"/>
      <c r="ID9" s="35"/>
      <c r="IE9" s="35"/>
      <c r="IF9" s="35"/>
      <c r="IG9" s="35"/>
      <c r="IH9" s="35"/>
      <c r="II9" s="35"/>
      <c r="IJ9" s="35"/>
      <c r="IK9" s="35"/>
      <c r="IL9" s="35"/>
      <c r="IM9" s="35"/>
      <c r="IN9" s="35"/>
      <c r="IO9" s="35"/>
      <c r="IP9" s="7"/>
    </row>
    <row r="10" spans="1:250" ht="5.85" customHeight="1" x14ac:dyDescent="0.15">
      <c r="A10" s="247"/>
      <c r="B10" s="249"/>
      <c r="C10" s="26"/>
      <c r="D10" s="63"/>
      <c r="E10" s="27"/>
      <c r="F10" s="27"/>
      <c r="G10" s="27"/>
      <c r="H10" s="27"/>
      <c r="I10" s="27"/>
      <c r="J10" s="27"/>
      <c r="K10" s="27"/>
      <c r="L10" s="27"/>
      <c r="M10" s="64"/>
      <c r="N10" s="64"/>
      <c r="O10" s="64"/>
      <c r="P10" s="64"/>
      <c r="Q10" s="64"/>
      <c r="R10" s="64"/>
      <c r="S10" s="64"/>
      <c r="T10" s="64"/>
      <c r="U10" s="64"/>
      <c r="V10" s="27"/>
      <c r="W10" s="27"/>
      <c r="X10" s="27"/>
      <c r="Y10" s="27"/>
      <c r="Z10" s="27"/>
      <c r="AA10" s="27"/>
      <c r="AB10" s="63"/>
      <c r="AC10" s="64"/>
      <c r="AD10" s="64"/>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8"/>
      <c r="GC10" s="250"/>
      <c r="GD10" s="27"/>
      <c r="GE10" s="27"/>
      <c r="GF10" s="8"/>
      <c r="GG10" s="4"/>
      <c r="GH10" s="4"/>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c r="HT10" s="35"/>
      <c r="HU10" s="35"/>
      <c r="HV10" s="35"/>
      <c r="HW10" s="35"/>
      <c r="HX10" s="35"/>
      <c r="HY10" s="35"/>
      <c r="HZ10" s="35"/>
      <c r="IA10" s="35"/>
      <c r="IB10" s="35"/>
      <c r="IC10" s="35"/>
      <c r="ID10" s="35"/>
      <c r="IE10" s="35"/>
      <c r="IF10" s="35"/>
      <c r="IG10" s="35"/>
      <c r="IH10" s="35"/>
      <c r="II10" s="35"/>
      <c r="IJ10" s="35"/>
      <c r="IK10" s="35"/>
      <c r="IL10" s="35"/>
      <c r="IM10" s="35"/>
      <c r="IN10" s="35"/>
      <c r="IO10" s="35"/>
      <c r="IP10" s="7"/>
    </row>
    <row r="11" spans="1:250" ht="5.85" customHeight="1" x14ac:dyDescent="0.15">
      <c r="A11" s="247"/>
      <c r="B11" s="249"/>
      <c r="C11" s="26"/>
      <c r="D11" s="63"/>
      <c r="E11" s="27"/>
      <c r="F11" s="27"/>
      <c r="G11" s="27"/>
      <c r="H11" s="27"/>
      <c r="I11" s="27"/>
      <c r="J11" s="27"/>
      <c r="K11" s="27"/>
      <c r="L11" s="27"/>
      <c r="M11" s="64"/>
      <c r="N11" s="64"/>
      <c r="O11" s="64"/>
      <c r="P11" s="64"/>
      <c r="Q11" s="64"/>
      <c r="R11" s="64"/>
      <c r="S11" s="64"/>
      <c r="T11" s="64"/>
      <c r="U11" s="64"/>
      <c r="V11" s="27"/>
      <c r="W11" s="27"/>
      <c r="X11" s="27"/>
      <c r="Y11" s="27"/>
      <c r="Z11" s="27"/>
      <c r="AA11" s="27"/>
      <c r="AB11" s="63"/>
      <c r="AC11" s="64"/>
      <c r="AD11" s="64"/>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8"/>
      <c r="GC11" s="250"/>
      <c r="GD11" s="27"/>
      <c r="GE11" s="27"/>
      <c r="GF11" s="8"/>
      <c r="GG11" s="4"/>
      <c r="GH11" s="4"/>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c r="HT11" s="35"/>
      <c r="HU11" s="35"/>
      <c r="HV11" s="35"/>
      <c r="HW11" s="35"/>
      <c r="HX11" s="35"/>
      <c r="HY11" s="35"/>
      <c r="HZ11" s="35"/>
      <c r="IA11" s="35"/>
      <c r="IB11" s="35"/>
      <c r="IC11" s="35"/>
      <c r="ID11" s="35"/>
      <c r="IE11" s="35"/>
      <c r="IF11" s="35"/>
      <c r="IG11" s="35"/>
      <c r="IH11" s="35"/>
      <c r="II11" s="35"/>
      <c r="IJ11" s="35"/>
      <c r="IK11" s="35"/>
      <c r="IL11" s="35"/>
      <c r="IM11" s="35"/>
      <c r="IN11" s="35"/>
      <c r="IO11" s="35"/>
      <c r="IP11" s="7"/>
    </row>
    <row r="12" spans="1:250" ht="5.25" customHeight="1" x14ac:dyDescent="0.15">
      <c r="A12" s="247"/>
      <c r="B12" s="249"/>
      <c r="C12" s="26"/>
      <c r="D12" s="63"/>
      <c r="E12" s="27"/>
      <c r="F12" s="27"/>
      <c r="G12" s="27"/>
      <c r="H12" s="27"/>
      <c r="I12" s="27"/>
      <c r="J12" s="27"/>
      <c r="K12" s="27"/>
      <c r="L12" s="27"/>
      <c r="M12" s="64"/>
      <c r="N12" s="64"/>
      <c r="O12" s="64"/>
      <c r="P12" s="64"/>
      <c r="Q12" s="64"/>
      <c r="R12" s="64"/>
      <c r="S12" s="64"/>
      <c r="T12" s="64"/>
      <c r="U12" s="64"/>
      <c r="V12" s="27"/>
      <c r="W12" s="27"/>
      <c r="X12" s="27"/>
      <c r="Y12" s="27"/>
      <c r="Z12" s="27"/>
      <c r="AA12" s="27"/>
      <c r="AB12" s="63"/>
      <c r="AC12" s="64"/>
      <c r="AD12" s="64"/>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8"/>
      <c r="GC12" s="27"/>
      <c r="GD12" s="27"/>
      <c r="GE12" s="27"/>
      <c r="GF12" s="8"/>
      <c r="GG12" s="4"/>
      <c r="GH12" s="4"/>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c r="HT12" s="35"/>
      <c r="HU12" s="35"/>
      <c r="HV12" s="35"/>
      <c r="HW12" s="35"/>
      <c r="HX12" s="35"/>
      <c r="HY12" s="35"/>
      <c r="HZ12" s="35"/>
      <c r="IA12" s="35"/>
      <c r="IB12" s="35"/>
      <c r="IC12" s="35"/>
      <c r="ID12" s="35"/>
      <c r="IE12" s="35"/>
      <c r="IF12" s="35"/>
      <c r="IG12" s="35"/>
      <c r="IH12" s="35"/>
      <c r="II12" s="35"/>
      <c r="IJ12" s="35"/>
      <c r="IK12" s="35"/>
      <c r="IL12" s="35"/>
      <c r="IM12" s="35"/>
      <c r="IN12" s="35"/>
      <c r="IO12" s="35"/>
      <c r="IP12" s="7"/>
    </row>
    <row r="13" spans="1:250" ht="5.85" customHeight="1" x14ac:dyDescent="0.15">
      <c r="A13" s="247"/>
      <c r="B13" s="28"/>
      <c r="C13" s="26"/>
      <c r="D13" s="63"/>
      <c r="E13" s="27"/>
      <c r="F13" s="27"/>
      <c r="G13" s="27"/>
      <c r="H13" s="27"/>
      <c r="I13" s="27"/>
      <c r="J13" s="27"/>
      <c r="K13" s="27"/>
      <c r="L13" s="27"/>
      <c r="M13" s="64"/>
      <c r="N13" s="64"/>
      <c r="O13" s="64"/>
      <c r="P13" s="64"/>
      <c r="Q13" s="64"/>
      <c r="R13" s="64"/>
      <c r="S13" s="64"/>
      <c r="T13" s="64"/>
      <c r="U13" s="64"/>
      <c r="V13" s="27"/>
      <c r="W13" s="27"/>
      <c r="X13" s="27"/>
      <c r="Y13" s="27"/>
      <c r="Z13" s="27"/>
      <c r="AA13" s="27"/>
      <c r="AB13" s="63"/>
      <c r="AC13" s="64"/>
      <c r="AD13" s="64"/>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8"/>
      <c r="GC13" s="27"/>
      <c r="GD13" s="27"/>
      <c r="GE13" s="27"/>
      <c r="GF13" s="8"/>
      <c r="GG13" s="4"/>
      <c r="GH13" s="4"/>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c r="HT13" s="35"/>
      <c r="HU13" s="35"/>
      <c r="HV13" s="35"/>
      <c r="HW13" s="35"/>
      <c r="HX13" s="35"/>
      <c r="HY13" s="35"/>
      <c r="HZ13" s="35"/>
      <c r="IA13" s="35"/>
      <c r="IB13" s="35"/>
      <c r="IC13" s="35"/>
      <c r="ID13" s="35"/>
      <c r="IE13" s="35"/>
      <c r="IF13" s="35"/>
      <c r="IG13" s="35"/>
      <c r="IH13" s="35"/>
      <c r="II13" s="35"/>
      <c r="IJ13" s="35"/>
      <c r="IK13" s="35"/>
      <c r="IL13" s="35"/>
      <c r="IM13" s="35"/>
      <c r="IN13" s="35"/>
      <c r="IO13" s="35"/>
      <c r="IP13" s="7"/>
    </row>
    <row r="14" spans="1:250" ht="5.85" customHeight="1" x14ac:dyDescent="0.15">
      <c r="A14" s="248"/>
      <c r="B14" s="65"/>
      <c r="C14" s="26"/>
      <c r="D14" s="63"/>
      <c r="E14" s="27"/>
      <c r="F14" s="27"/>
      <c r="G14" s="27"/>
      <c r="H14" s="27"/>
      <c r="I14" s="27"/>
      <c r="J14" s="27"/>
      <c r="K14" s="27"/>
      <c r="L14" s="27"/>
      <c r="M14" s="64"/>
      <c r="N14" s="64"/>
      <c r="O14" s="64"/>
      <c r="P14" s="64"/>
      <c r="Q14" s="64"/>
      <c r="R14" s="64"/>
      <c r="S14" s="64"/>
      <c r="T14" s="64"/>
      <c r="U14" s="64"/>
      <c r="V14" s="27"/>
      <c r="W14" s="27"/>
      <c r="X14" s="27"/>
      <c r="Y14" s="27"/>
      <c r="Z14" s="27"/>
      <c r="AA14" s="27"/>
      <c r="AB14" s="63"/>
      <c r="AC14" s="64"/>
      <c r="AD14" s="64"/>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8"/>
      <c r="GC14" s="70"/>
      <c r="GD14" s="27"/>
      <c r="GE14" s="27"/>
      <c r="GF14" s="8"/>
      <c r="GG14" s="4"/>
      <c r="GH14" s="4"/>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c r="HO14" s="35"/>
      <c r="HP14" s="35"/>
      <c r="HQ14" s="35"/>
      <c r="HR14" s="35"/>
      <c r="HS14" s="35"/>
      <c r="HT14" s="35"/>
      <c r="HU14" s="35"/>
      <c r="HV14" s="35"/>
      <c r="HW14" s="35"/>
      <c r="HX14" s="35"/>
      <c r="HY14" s="35"/>
      <c r="HZ14" s="35"/>
      <c r="IA14" s="35"/>
      <c r="IB14" s="35"/>
      <c r="IC14" s="35"/>
      <c r="ID14" s="35"/>
      <c r="IE14" s="35"/>
      <c r="IF14" s="35"/>
      <c r="IG14" s="35"/>
      <c r="IH14" s="35"/>
      <c r="II14" s="35"/>
      <c r="IJ14" s="35"/>
      <c r="IK14" s="35"/>
      <c r="IL14" s="35"/>
      <c r="IM14" s="35"/>
      <c r="IN14" s="35"/>
      <c r="IO14" s="35"/>
      <c r="IP14" s="7"/>
    </row>
    <row r="15" spans="1:250" ht="5.85" customHeight="1" x14ac:dyDescent="0.15">
      <c r="A15" s="14"/>
      <c r="B15" s="14"/>
      <c r="C15" s="26"/>
      <c r="D15" s="63"/>
      <c r="E15" s="27"/>
      <c r="F15" s="27"/>
      <c r="G15" s="27"/>
      <c r="H15" s="27"/>
      <c r="I15" s="27"/>
      <c r="J15" s="27"/>
      <c r="K15" s="27"/>
      <c r="L15" s="27"/>
      <c r="M15" s="64"/>
      <c r="N15" s="64"/>
      <c r="O15" s="64"/>
      <c r="P15" s="64"/>
      <c r="Q15" s="64"/>
      <c r="R15" s="64"/>
      <c r="S15" s="64"/>
      <c r="T15" s="64"/>
      <c r="U15" s="64"/>
      <c r="V15" s="27"/>
      <c r="W15" s="27"/>
      <c r="X15" s="27"/>
      <c r="Y15" s="27"/>
      <c r="Z15" s="27"/>
      <c r="AA15" s="27"/>
      <c r="AB15" s="63"/>
      <c r="AC15" s="64"/>
      <c r="AD15" s="64"/>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8"/>
      <c r="GC15" s="27"/>
      <c r="GD15" s="27"/>
      <c r="GE15" s="27"/>
      <c r="GF15" s="8"/>
      <c r="GG15" s="4"/>
      <c r="GH15" s="4"/>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c r="HX15" s="35"/>
      <c r="HY15" s="35"/>
      <c r="HZ15" s="35"/>
      <c r="IA15" s="35"/>
      <c r="IB15" s="35"/>
      <c r="IC15" s="35"/>
      <c r="ID15" s="35"/>
      <c r="IE15" s="35"/>
      <c r="IF15" s="35"/>
      <c r="IG15" s="35"/>
      <c r="IH15" s="35"/>
      <c r="II15" s="35"/>
      <c r="IJ15" s="35"/>
      <c r="IK15" s="35"/>
      <c r="IL15" s="35"/>
      <c r="IM15" s="35"/>
      <c r="IN15" s="35"/>
      <c r="IO15" s="35"/>
      <c r="IP15" s="7"/>
    </row>
    <row r="16" spans="1:250" s="14" customFormat="1" ht="5.85" customHeight="1" x14ac:dyDescent="0.15">
      <c r="B16" s="251" t="s">
        <v>2</v>
      </c>
      <c r="C16" s="26"/>
      <c r="D16" s="27"/>
      <c r="E16" s="66"/>
      <c r="F16" s="27"/>
      <c r="G16" s="27"/>
      <c r="H16" s="27"/>
      <c r="I16" s="27"/>
      <c r="J16" s="27"/>
      <c r="K16" s="27"/>
      <c r="L16" s="27"/>
      <c r="M16" s="27"/>
      <c r="N16" s="27"/>
      <c r="O16" s="27"/>
      <c r="P16" s="27"/>
      <c r="Q16" s="27"/>
      <c r="R16" s="27"/>
      <c r="S16" s="27"/>
      <c r="T16" s="27"/>
      <c r="U16" s="27"/>
      <c r="V16" s="27"/>
      <c r="W16" s="27"/>
      <c r="X16" s="27"/>
      <c r="Y16" s="27"/>
      <c r="Z16" s="27"/>
      <c r="AA16" s="27"/>
      <c r="AB16" s="67"/>
      <c r="AC16" s="40"/>
      <c r="AD16" s="68"/>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8"/>
      <c r="GC16" s="235" t="s">
        <v>12</v>
      </c>
      <c r="GD16" s="27"/>
      <c r="GE16" s="27"/>
      <c r="GF16" s="26"/>
      <c r="GG16" s="27"/>
      <c r="GH16" s="27"/>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28"/>
    </row>
    <row r="17" spans="1:250" s="14" customFormat="1" ht="6" customHeight="1" x14ac:dyDescent="0.15">
      <c r="B17" s="252"/>
      <c r="C17" s="69"/>
      <c r="D17" s="70"/>
      <c r="E17" s="71"/>
      <c r="F17" s="70"/>
      <c r="G17" s="70"/>
      <c r="H17" s="70"/>
      <c r="I17" s="70"/>
      <c r="J17" s="70"/>
      <c r="K17" s="70"/>
      <c r="L17" s="70"/>
      <c r="M17" s="70"/>
      <c r="N17" s="70"/>
      <c r="O17" s="70"/>
      <c r="P17" s="70"/>
      <c r="Q17" s="70"/>
      <c r="R17" s="70"/>
      <c r="S17" s="70"/>
      <c r="T17" s="70"/>
      <c r="U17" s="70"/>
      <c r="V17" s="70"/>
      <c r="W17" s="70"/>
      <c r="X17" s="70"/>
      <c r="Y17" s="70"/>
      <c r="Z17" s="70"/>
      <c r="AA17" s="70"/>
      <c r="AB17" s="72"/>
      <c r="AC17" s="40"/>
      <c r="AD17" s="68"/>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187"/>
      <c r="EV17" s="187"/>
      <c r="EW17" s="187"/>
      <c r="EX17" s="187"/>
      <c r="EY17" s="187"/>
      <c r="EZ17" s="187"/>
      <c r="FA17" s="187"/>
      <c r="FB17" s="187"/>
      <c r="FC17" s="27"/>
      <c r="FD17" s="27"/>
      <c r="FE17" s="27"/>
      <c r="FF17" s="27"/>
      <c r="FG17" s="27"/>
      <c r="FH17" s="27"/>
      <c r="FI17" s="27"/>
      <c r="FJ17" s="27"/>
      <c r="FL17" s="27"/>
      <c r="FM17" s="27"/>
      <c r="FN17" s="188"/>
      <c r="FO17" s="188"/>
      <c r="FP17" s="189"/>
      <c r="FQ17" s="189"/>
      <c r="FR17" s="189"/>
      <c r="FS17" s="189"/>
      <c r="FT17" s="189"/>
      <c r="FU17" s="189"/>
      <c r="FV17" s="189"/>
      <c r="FW17" s="190"/>
      <c r="FX17" s="253" t="s">
        <v>12</v>
      </c>
      <c r="FY17" s="253"/>
      <c r="FZ17" s="253"/>
      <c r="GA17" s="253"/>
      <c r="GB17" s="254"/>
      <c r="GC17" s="236"/>
      <c r="GD17" s="27"/>
      <c r="GE17" s="27"/>
      <c r="GF17" s="26"/>
      <c r="GG17" s="27"/>
      <c r="GH17" s="27"/>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28"/>
    </row>
    <row r="18" spans="1:250" ht="5.65" customHeight="1" x14ac:dyDescent="0.15">
      <c r="A18" s="14"/>
      <c r="B18" s="251" t="s">
        <v>3</v>
      </c>
      <c r="C18" s="26"/>
      <c r="D18" s="63"/>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6"/>
      <c r="AC18" s="27"/>
      <c r="AD18" s="28"/>
      <c r="AE18" s="40"/>
      <c r="AF18" s="40"/>
      <c r="AG18" s="40"/>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187"/>
      <c r="EV18" s="187"/>
      <c r="EW18" s="187"/>
      <c r="EX18" s="187"/>
      <c r="EY18" s="187"/>
      <c r="EZ18" s="187"/>
      <c r="FA18" s="187"/>
      <c r="FB18" s="187"/>
      <c r="FC18" s="27"/>
      <c r="FD18" s="27"/>
      <c r="FE18" s="27"/>
      <c r="FF18" s="27"/>
      <c r="FG18" s="27"/>
      <c r="FH18" s="27"/>
      <c r="FI18" s="27"/>
      <c r="FJ18" s="27"/>
      <c r="FL18" s="27"/>
      <c r="FM18" s="27"/>
      <c r="FN18" s="188"/>
      <c r="FO18" s="188"/>
      <c r="FP18" s="189"/>
      <c r="FQ18" s="189"/>
      <c r="FR18" s="189"/>
      <c r="FS18" s="189"/>
      <c r="FT18" s="189"/>
      <c r="FU18" s="189"/>
      <c r="FV18" s="189"/>
      <c r="FW18" s="190"/>
      <c r="FX18" s="253"/>
      <c r="FY18" s="253"/>
      <c r="FZ18" s="253"/>
      <c r="GA18" s="253"/>
      <c r="GB18" s="254"/>
      <c r="GC18" s="236"/>
      <c r="GD18" s="27"/>
      <c r="GE18" s="27"/>
      <c r="GF18" s="8"/>
      <c r="GG18" s="4"/>
      <c r="GH18" s="4"/>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7"/>
    </row>
    <row r="19" spans="1:250" ht="5.65" customHeight="1" x14ac:dyDescent="0.15">
      <c r="A19" s="14"/>
      <c r="B19" s="232"/>
      <c r="C19" s="26"/>
      <c r="D19" s="63"/>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6"/>
      <c r="AC19" s="27"/>
      <c r="AD19" s="28"/>
      <c r="AE19" s="40"/>
      <c r="AF19" s="40"/>
      <c r="AG19" s="40"/>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40"/>
      <c r="ET19" s="40"/>
      <c r="EU19" s="40"/>
      <c r="EV19" s="40"/>
      <c r="EW19" s="40"/>
      <c r="EX19" s="40"/>
      <c r="EY19" s="40"/>
      <c r="EZ19" s="40"/>
      <c r="FA19" s="40"/>
      <c r="FB19" s="40"/>
      <c r="FC19" s="40"/>
      <c r="FD19" s="27"/>
      <c r="FE19" s="27"/>
      <c r="FF19" s="27"/>
      <c r="FG19" s="27"/>
      <c r="FH19" s="27"/>
      <c r="FI19" s="27"/>
      <c r="FJ19" s="27"/>
      <c r="FK19" s="4"/>
      <c r="FL19" s="27"/>
      <c r="FM19" s="27"/>
      <c r="FN19" s="42"/>
      <c r="FO19" s="42"/>
      <c r="FP19" s="42"/>
      <c r="FQ19" s="42"/>
      <c r="FR19" s="42"/>
      <c r="FS19" s="42"/>
      <c r="FT19" s="42"/>
      <c r="FU19" s="42"/>
      <c r="FV19" s="42"/>
      <c r="FW19" s="83"/>
      <c r="FX19" s="41"/>
      <c r="FY19" s="41"/>
      <c r="FZ19" s="41"/>
      <c r="GA19" s="41"/>
      <c r="GB19" s="84"/>
      <c r="GC19" s="236"/>
      <c r="GD19" s="57"/>
      <c r="GE19" s="57"/>
      <c r="GF19" s="8"/>
      <c r="GG19" s="4"/>
      <c r="GH19" s="4"/>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7"/>
    </row>
    <row r="20" spans="1:250" ht="5.65" customHeight="1" x14ac:dyDescent="0.15">
      <c r="A20" s="247" t="s">
        <v>7</v>
      </c>
      <c r="B20" s="232"/>
      <c r="C20" s="26"/>
      <c r="D20" s="63"/>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6"/>
      <c r="AC20" s="27"/>
      <c r="AD20" s="28"/>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40"/>
      <c r="ET20" s="40"/>
      <c r="EU20" s="40"/>
      <c r="EV20" s="40"/>
      <c r="EW20" s="40"/>
      <c r="EX20" s="40"/>
      <c r="EY20" s="40"/>
      <c r="EZ20" s="40"/>
      <c r="FA20" s="40"/>
      <c r="FB20" s="40"/>
      <c r="FC20" s="40"/>
      <c r="FD20" s="40"/>
      <c r="FE20" s="40"/>
      <c r="FF20" s="40"/>
      <c r="FG20" s="40"/>
      <c r="FH20" s="40"/>
      <c r="FI20" s="40"/>
      <c r="FJ20" s="27"/>
      <c r="FK20" s="4"/>
      <c r="FL20" s="27"/>
      <c r="FM20" s="27"/>
      <c r="FN20" s="42"/>
      <c r="FO20" s="42"/>
      <c r="FP20" s="42"/>
      <c r="FQ20" s="42"/>
      <c r="FR20" s="42"/>
      <c r="FS20" s="42"/>
      <c r="FT20" s="42"/>
      <c r="FU20" s="42"/>
      <c r="FV20" s="42"/>
      <c r="FW20" s="83"/>
      <c r="FX20" s="85"/>
      <c r="FY20" s="85"/>
      <c r="FZ20" s="85"/>
      <c r="GA20" s="85"/>
      <c r="GB20" s="86"/>
      <c r="GC20" s="237"/>
      <c r="GD20" s="57"/>
      <c r="GE20" s="49"/>
      <c r="GF20" s="8"/>
      <c r="GG20" s="4"/>
      <c r="GH20" s="4"/>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7"/>
    </row>
    <row r="21" spans="1:250" ht="5.65" customHeight="1" x14ac:dyDescent="0.15">
      <c r="A21" s="247"/>
      <c r="B21" s="232"/>
      <c r="C21" s="26"/>
      <c r="D21" s="63"/>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6"/>
      <c r="AC21" s="27"/>
      <c r="AD21" s="28"/>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c r="EW21"/>
      <c r="EX21"/>
      <c r="EY21" s="45"/>
      <c r="EZ21" s="45"/>
      <c r="FA21" s="45"/>
      <c r="FB21" s="40"/>
      <c r="FC21" s="40"/>
      <c r="FD21" s="40"/>
      <c r="FE21" s="40"/>
      <c r="FF21" s="40"/>
      <c r="FG21" s="40"/>
      <c r="FH21" s="40"/>
      <c r="FI21" s="40"/>
      <c r="FJ21" s="45"/>
      <c r="FK21" s="4"/>
      <c r="FL21" s="45"/>
      <c r="FM21" s="45"/>
      <c r="FN21" s="45"/>
      <c r="FO21" s="45"/>
      <c r="FP21" s="45"/>
      <c r="FQ21" s="45"/>
      <c r="FR21" s="45"/>
      <c r="FS21" s="45"/>
      <c r="FT21" s="45"/>
      <c r="FU21" s="45"/>
      <c r="FV21" s="45"/>
      <c r="FW21" s="45"/>
      <c r="FX21" s="27"/>
      <c r="FY21" s="27"/>
      <c r="FZ21" s="27"/>
      <c r="GA21" s="27"/>
      <c r="GB21" s="28"/>
      <c r="GC21" s="27"/>
      <c r="GD21" s="27"/>
      <c r="GE21" s="4"/>
      <c r="GF21" s="8"/>
      <c r="GG21" s="4"/>
      <c r="GH21" s="4"/>
      <c r="GI21" s="47" t="s">
        <v>1</v>
      </c>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7"/>
    </row>
    <row r="22" spans="1:250" ht="5.65" customHeight="1" x14ac:dyDescent="0.15">
      <c r="A22" s="223" t="s">
        <v>200</v>
      </c>
      <c r="B22" s="232"/>
      <c r="C22" s="26"/>
      <c r="D22" s="63"/>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6"/>
      <c r="AC22" s="27"/>
      <c r="AD22" s="28"/>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c r="EW22"/>
      <c r="EX22"/>
      <c r="EY22" s="45"/>
      <c r="EZ22" s="45"/>
      <c r="FA22" s="45"/>
      <c r="FB22" s="191"/>
      <c r="FC22" s="191"/>
      <c r="FD22" s="191"/>
      <c r="FE22" s="191"/>
      <c r="FF22" s="191"/>
      <c r="FG22" s="191"/>
      <c r="FH22" s="191"/>
      <c r="FI22" s="191"/>
      <c r="FJ22" s="45"/>
      <c r="FK22" s="45"/>
      <c r="FL22" s="45"/>
      <c r="FM22" s="45"/>
      <c r="FN22" s="45"/>
      <c r="FO22" s="45"/>
      <c r="FP22" s="45"/>
      <c r="FQ22" s="45"/>
      <c r="FR22" s="45"/>
      <c r="FS22" s="45"/>
      <c r="FT22" s="45"/>
      <c r="FU22" s="45"/>
      <c r="FV22" s="45"/>
      <c r="FW22" s="45"/>
      <c r="FX22" s="27"/>
      <c r="FY22" s="27"/>
      <c r="FZ22" s="27"/>
      <c r="GA22" s="27"/>
      <c r="GB22" s="28"/>
      <c r="GC22" s="32"/>
      <c r="GD22" s="27"/>
      <c r="GE22" s="4"/>
      <c r="GF22" s="8"/>
      <c r="GG22" s="4"/>
      <c r="GH22" s="4"/>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7"/>
    </row>
    <row r="23" spans="1:250" ht="5.65" customHeight="1" x14ac:dyDescent="0.15">
      <c r="A23" s="223"/>
      <c r="B23" s="252"/>
      <c r="C23" s="69"/>
      <c r="D23" s="73"/>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8"/>
      <c r="AC23" s="27"/>
      <c r="AD23" s="28"/>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c r="EW23"/>
      <c r="EX23"/>
      <c r="EY23" s="45"/>
      <c r="EZ23" s="45"/>
      <c r="FA23" s="45"/>
      <c r="FB23" s="191"/>
      <c r="FC23" s="191"/>
      <c r="FD23" s="191"/>
      <c r="FE23" s="191"/>
      <c r="FF23" s="191"/>
      <c r="FG23" s="191"/>
      <c r="FH23" s="191"/>
      <c r="FI23" s="191"/>
      <c r="FJ23" s="45"/>
      <c r="FK23" s="45"/>
      <c r="FL23" s="45"/>
      <c r="FM23" s="45"/>
      <c r="FN23" s="45"/>
      <c r="FO23" s="192"/>
      <c r="FP23" s="192"/>
      <c r="FQ23" s="192"/>
      <c r="FR23" s="192"/>
      <c r="FS23" s="192"/>
      <c r="FT23" s="192"/>
      <c r="FU23" s="192"/>
      <c r="FV23" s="192"/>
      <c r="FW23" s="45"/>
      <c r="FX23" s="74"/>
      <c r="FY23" s="74"/>
      <c r="FZ23" s="74"/>
      <c r="GA23" s="74"/>
      <c r="GB23" s="75"/>
      <c r="GC23" s="32"/>
      <c r="GD23" s="74"/>
      <c r="GE23" s="45"/>
      <c r="GF23" s="8"/>
      <c r="GG23" s="4"/>
      <c r="GH23" s="4"/>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7"/>
    </row>
    <row r="24" spans="1:250" ht="5.65" customHeight="1" x14ac:dyDescent="0.15">
      <c r="B24" s="224" t="s">
        <v>4</v>
      </c>
      <c r="C24" s="9"/>
      <c r="D24" s="11"/>
      <c r="E24" s="193"/>
      <c r="F24" s="194"/>
      <c r="G24" s="194"/>
      <c r="H24" s="194"/>
      <c r="I24" s="194"/>
      <c r="J24" s="194"/>
      <c r="K24" s="194"/>
      <c r="L24" s="194"/>
      <c r="M24" s="227" t="s">
        <v>0</v>
      </c>
      <c r="N24" s="227"/>
      <c r="O24" s="227"/>
      <c r="P24" s="227"/>
      <c r="Q24" s="227"/>
      <c r="R24" s="227"/>
      <c r="S24" s="227"/>
      <c r="T24" s="227"/>
      <c r="U24" s="227"/>
      <c r="V24" s="194"/>
      <c r="W24" s="194"/>
      <c r="X24" s="194"/>
      <c r="Y24" s="194"/>
      <c r="Z24" s="194"/>
      <c r="AA24" s="194"/>
      <c r="AB24" s="195"/>
      <c r="AC24" s="11"/>
      <c r="AD24" s="51"/>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27"/>
      <c r="ER24" s="4"/>
      <c r="ES24" s="4"/>
      <c r="ET24" s="4"/>
      <c r="EU24" s="4"/>
      <c r="EV24"/>
      <c r="EW24"/>
      <c r="EX24"/>
      <c r="EY24" s="45"/>
      <c r="EZ24" s="45"/>
      <c r="FA24" s="45"/>
      <c r="FB24" s="45"/>
      <c r="FC24" s="45"/>
      <c r="FD24" s="45"/>
      <c r="FE24" s="45"/>
      <c r="FF24" s="45"/>
      <c r="FG24" s="45"/>
      <c r="FH24" s="45"/>
      <c r="FI24" s="45"/>
      <c r="FJ24" s="45"/>
      <c r="FK24" s="45"/>
      <c r="FL24" s="45"/>
      <c r="FM24" s="45"/>
      <c r="FN24" s="45"/>
      <c r="FO24" s="192"/>
      <c r="FP24" s="192"/>
      <c r="FQ24" s="192"/>
      <c r="FR24" s="192"/>
      <c r="FS24" s="192"/>
      <c r="FT24" s="192"/>
      <c r="FU24" s="192"/>
      <c r="FV24" s="192"/>
      <c r="FW24" s="45"/>
      <c r="FX24" s="45"/>
      <c r="FY24" s="45"/>
      <c r="FZ24" s="45"/>
      <c r="GA24" s="45"/>
      <c r="GB24" s="46"/>
      <c r="GC24" s="32"/>
      <c r="GD24" s="45"/>
      <c r="GE24" s="45"/>
      <c r="GF24" s="8"/>
      <c r="GG24" s="4"/>
      <c r="GH24" s="4"/>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7"/>
    </row>
    <row r="25" spans="1:250" ht="5.65" customHeight="1" x14ac:dyDescent="0.15">
      <c r="B25" s="225"/>
      <c r="C25" s="9"/>
      <c r="D25" s="11"/>
      <c r="E25" s="19"/>
      <c r="F25" s="11"/>
      <c r="G25" s="11"/>
      <c r="H25" s="11"/>
      <c r="I25" s="11"/>
      <c r="J25" s="11"/>
      <c r="K25" s="11"/>
      <c r="L25" s="11"/>
      <c r="M25" s="228"/>
      <c r="N25" s="228"/>
      <c r="O25" s="228"/>
      <c r="P25" s="228"/>
      <c r="Q25" s="228"/>
      <c r="R25" s="228"/>
      <c r="S25" s="228"/>
      <c r="T25" s="228"/>
      <c r="U25" s="228"/>
      <c r="V25" s="11"/>
      <c r="W25" s="11"/>
      <c r="X25" s="11"/>
      <c r="Y25" s="11"/>
      <c r="Z25" s="11"/>
      <c r="AA25" s="11"/>
      <c r="AB25" s="10"/>
      <c r="AC25" s="11"/>
      <c r="AD25" s="51"/>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27"/>
      <c r="EP25" s="27"/>
      <c r="EQ25" s="27"/>
      <c r="ER25" s="27"/>
      <c r="ES25" s="27"/>
      <c r="ET25" s="4"/>
      <c r="EU25" s="4"/>
      <c r="EV25"/>
      <c r="EW25"/>
      <c r="EX25"/>
      <c r="EY25" s="45"/>
      <c r="EZ25" s="45"/>
      <c r="FA25" s="45"/>
      <c r="FB25" s="45"/>
      <c r="FC25" s="45"/>
      <c r="FD25" s="45"/>
      <c r="FE25" s="45"/>
      <c r="FF25" s="45"/>
      <c r="FG25" s="45"/>
      <c r="FH25" s="45"/>
      <c r="FI25" s="45"/>
      <c r="FJ25" s="45"/>
      <c r="FK25" s="45"/>
      <c r="FL25" s="45"/>
      <c r="FM25" s="45"/>
      <c r="FN25" s="45"/>
      <c r="FO25" s="192"/>
      <c r="FP25" s="192"/>
      <c r="FQ25" s="192"/>
      <c r="FR25" s="192"/>
      <c r="FS25" s="192"/>
      <c r="FT25" s="192"/>
      <c r="FU25" s="192"/>
      <c r="FV25" s="192"/>
      <c r="FW25" s="45"/>
      <c r="FX25" s="45"/>
      <c r="FY25" s="45"/>
      <c r="FZ25" s="45"/>
      <c r="GA25" s="45"/>
      <c r="GB25" s="46"/>
      <c r="GC25" s="32"/>
      <c r="GD25" s="45"/>
      <c r="GE25" s="45"/>
      <c r="GF25" s="8"/>
      <c r="GG25" s="4"/>
      <c r="GH25" s="4"/>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7"/>
    </row>
    <row r="26" spans="1:250" ht="5.65" customHeight="1" x14ac:dyDescent="0.15">
      <c r="B26" s="225"/>
      <c r="C26" s="9"/>
      <c r="D26" s="11"/>
      <c r="E26" s="19"/>
      <c r="F26" s="11"/>
      <c r="G26" s="11"/>
      <c r="H26" s="11"/>
      <c r="I26" s="11"/>
      <c r="J26" s="11"/>
      <c r="K26" s="11"/>
      <c r="L26" s="11"/>
      <c r="M26" s="228"/>
      <c r="N26" s="228"/>
      <c r="O26" s="228"/>
      <c r="P26" s="228"/>
      <c r="Q26" s="228"/>
      <c r="R26" s="228"/>
      <c r="S26" s="228"/>
      <c r="T26" s="228"/>
      <c r="U26" s="228"/>
      <c r="V26" s="11"/>
      <c r="W26" s="11"/>
      <c r="X26" s="11"/>
      <c r="Y26" s="11"/>
      <c r="Z26" s="11"/>
      <c r="AA26" s="11"/>
      <c r="AB26" s="10"/>
      <c r="AC26" s="11"/>
      <c r="AD26" s="51"/>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27"/>
      <c r="EP26" s="27"/>
      <c r="EQ26" s="27"/>
      <c r="ER26" s="27"/>
      <c r="ES26" s="27"/>
      <c r="ET26" s="4"/>
      <c r="EU26" s="4"/>
      <c r="EV26"/>
      <c r="EW26"/>
      <c r="EX26"/>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8"/>
      <c r="GA26" s="48"/>
      <c r="GB26" s="76"/>
      <c r="GC26" s="32"/>
      <c r="GD26" s="50"/>
      <c r="GE26" s="50"/>
      <c r="GF26" s="8"/>
      <c r="GG26" s="4"/>
      <c r="GH26" s="4"/>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7"/>
    </row>
    <row r="27" spans="1:250" ht="5.65" customHeight="1" thickBot="1" x14ac:dyDescent="0.2">
      <c r="B27" s="226"/>
      <c r="C27" s="52"/>
      <c r="D27" s="53"/>
      <c r="E27" s="54"/>
      <c r="F27" s="53"/>
      <c r="G27" s="53"/>
      <c r="H27" s="53"/>
      <c r="I27" s="53"/>
      <c r="J27" s="53"/>
      <c r="K27" s="53"/>
      <c r="L27" s="53"/>
      <c r="M27" s="53"/>
      <c r="N27" s="53"/>
      <c r="O27" s="53"/>
      <c r="P27" s="53"/>
      <c r="Q27" s="53"/>
      <c r="R27" s="53"/>
      <c r="S27" s="53"/>
      <c r="T27" s="53"/>
      <c r="U27" s="53"/>
      <c r="V27" s="53"/>
      <c r="W27" s="53"/>
      <c r="X27" s="53"/>
      <c r="Y27" s="53"/>
      <c r="Z27" s="53"/>
      <c r="AA27" s="53"/>
      <c r="AB27" s="55"/>
      <c r="AC27" s="53"/>
      <c r="AD27" s="56"/>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27"/>
      <c r="ER27" s="4"/>
      <c r="ES27" s="4"/>
      <c r="ET27" s="4"/>
      <c r="EU27" s="4"/>
      <c r="EV27"/>
      <c r="EW27"/>
      <c r="EX27"/>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8"/>
      <c r="GA27" s="48"/>
      <c r="GB27" s="76"/>
      <c r="GC27" s="32"/>
      <c r="GD27" s="50"/>
      <c r="GE27" s="50"/>
      <c r="GF27" s="8"/>
      <c r="GG27" s="4"/>
      <c r="GH27" s="4"/>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7"/>
    </row>
    <row r="28" spans="1:250" ht="5.65" customHeight="1" x14ac:dyDescent="0.15">
      <c r="C28" s="229" t="s">
        <v>2</v>
      </c>
      <c r="D28" s="230"/>
      <c r="E28" s="230"/>
      <c r="F28" s="230"/>
      <c r="G28" s="230"/>
      <c r="H28" s="230"/>
      <c r="I28" s="27"/>
      <c r="J28" s="27"/>
      <c r="K28" s="27"/>
      <c r="L28" s="27"/>
      <c r="M28" s="36"/>
      <c r="N28" s="36"/>
      <c r="O28" s="36"/>
      <c r="P28" s="36"/>
      <c r="Q28" s="36"/>
      <c r="R28" s="36"/>
      <c r="S28" s="36"/>
      <c r="T28" s="36"/>
      <c r="U28" s="36"/>
      <c r="V28" s="27"/>
      <c r="W28" s="27"/>
      <c r="X28" s="27"/>
      <c r="Y28" s="27"/>
      <c r="Z28" s="27"/>
      <c r="AA28" s="233" t="s">
        <v>2</v>
      </c>
      <c r="AB28" s="233"/>
      <c r="AC28" s="233"/>
      <c r="AD28" s="233"/>
      <c r="AE28" s="233"/>
      <c r="AF28" s="233"/>
      <c r="AG28" s="27"/>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27"/>
      <c r="ER28" s="4"/>
      <c r="ES28" s="4"/>
      <c r="ET28" s="4"/>
      <c r="EU28" s="4"/>
      <c r="EV28"/>
      <c r="EW28"/>
      <c r="EX28"/>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8"/>
      <c r="GA28" s="48"/>
      <c r="GB28" s="76"/>
      <c r="GC28" s="32"/>
      <c r="GD28" s="50"/>
      <c r="GE28" s="50"/>
      <c r="GF28" s="8"/>
      <c r="GG28" s="4"/>
      <c r="GH28" s="4"/>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7"/>
    </row>
    <row r="29" spans="1:250" ht="5.65" customHeight="1" x14ac:dyDescent="0.15">
      <c r="C29" s="231"/>
      <c r="D29" s="232"/>
      <c r="E29" s="232"/>
      <c r="F29" s="232"/>
      <c r="G29" s="232"/>
      <c r="H29" s="232"/>
      <c r="I29" s="27"/>
      <c r="J29" s="27"/>
      <c r="K29" s="27"/>
      <c r="L29" s="27"/>
      <c r="M29" s="27"/>
      <c r="N29" s="27"/>
      <c r="O29" s="27"/>
      <c r="P29" s="27"/>
      <c r="Q29" s="27"/>
      <c r="R29" s="27"/>
      <c r="S29" s="27"/>
      <c r="T29" s="27"/>
      <c r="U29" s="27"/>
      <c r="V29" s="27"/>
      <c r="W29" s="27"/>
      <c r="X29" s="27"/>
      <c r="Y29" s="27"/>
      <c r="Z29" s="27"/>
      <c r="AA29" s="233"/>
      <c r="AB29" s="233"/>
      <c r="AC29" s="233"/>
      <c r="AD29" s="233"/>
      <c r="AE29" s="233"/>
      <c r="AF29" s="233"/>
      <c r="AG29" s="27"/>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27"/>
      <c r="ER29" s="4"/>
      <c r="ES29" s="4"/>
      <c r="ET29" s="4"/>
      <c r="EU29" s="4"/>
      <c r="EV29"/>
      <c r="EW29"/>
      <c r="EX29" s="4"/>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8"/>
      <c r="GA29" s="48"/>
      <c r="GB29" s="76"/>
      <c r="GC29" s="32"/>
      <c r="GD29" s="50"/>
      <c r="GE29" s="50"/>
      <c r="GF29" s="8"/>
      <c r="GG29" s="4"/>
      <c r="GH29" s="4"/>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7"/>
    </row>
    <row r="30" spans="1:250" ht="5.65" customHeight="1" x14ac:dyDescent="0.15">
      <c r="C30" s="26"/>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27"/>
      <c r="ER30" s="4"/>
      <c r="ES30" s="4"/>
      <c r="ET30" s="4"/>
      <c r="EU30" s="4"/>
      <c r="EV30" s="45"/>
      <c r="EW30" s="45"/>
      <c r="EX30" s="4"/>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8"/>
      <c r="GA30" s="48"/>
      <c r="GB30" s="76"/>
      <c r="GC30" s="196"/>
      <c r="GD30" s="50"/>
      <c r="GE30" s="50"/>
      <c r="GF30" s="8"/>
      <c r="GG30" s="4"/>
      <c r="GH30" s="4"/>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7"/>
    </row>
    <row r="31" spans="1:250" ht="5.65" customHeight="1" x14ac:dyDescent="0.15">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5"/>
      <c r="EW31" s="45"/>
      <c r="EX31" s="4"/>
      <c r="EY31" s="45"/>
      <c r="EZ31" s="197"/>
      <c r="FA31" s="197"/>
      <c r="FB31" s="197"/>
      <c r="FC31" s="197"/>
      <c r="FD31" s="197"/>
      <c r="FE31" s="197"/>
      <c r="FF31" s="197"/>
      <c r="FG31" s="197"/>
      <c r="FH31" s="197"/>
      <c r="FI31" s="197"/>
      <c r="FJ31" s="197"/>
      <c r="FK31" s="197"/>
      <c r="FL31" s="197"/>
      <c r="FM31" s="197"/>
      <c r="FN31" s="197"/>
      <c r="FO31" s="197"/>
      <c r="FP31" s="197"/>
      <c r="FQ31" s="197"/>
      <c r="FR31" s="197"/>
      <c r="FS31" s="197"/>
      <c r="FT31" s="197"/>
      <c r="FU31" s="197"/>
      <c r="FV31" s="45"/>
      <c r="FW31" s="45"/>
      <c r="FX31" s="45"/>
      <c r="FY31" s="45"/>
      <c r="FZ31" s="45"/>
      <c r="GA31" s="45"/>
      <c r="GB31" s="46"/>
      <c r="GC31" s="40"/>
      <c r="GD31" s="45"/>
      <c r="GE31" s="45"/>
      <c r="GF31" s="8"/>
      <c r="GG31" s="4"/>
      <c r="GH31" s="4"/>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7"/>
    </row>
    <row r="32" spans="1:250" ht="5.65" customHeight="1" x14ac:dyDescent="0.15">
      <c r="C32" s="26"/>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5"/>
      <c r="EW32" s="45"/>
      <c r="EX32" s="4"/>
      <c r="EY32" s="45"/>
      <c r="EZ32" s="197"/>
      <c r="FA32" s="197"/>
      <c r="FB32" s="197"/>
      <c r="FC32" s="197"/>
      <c r="FD32" s="197"/>
      <c r="FE32" s="197"/>
      <c r="FF32" s="197"/>
      <c r="FG32" s="197"/>
      <c r="FH32" s="197"/>
      <c r="FI32" s="197"/>
      <c r="FJ32" s="197"/>
      <c r="FK32" s="197"/>
      <c r="FL32" s="197"/>
      <c r="FM32" s="197"/>
      <c r="FN32" s="197"/>
      <c r="FO32" s="197"/>
      <c r="FP32" s="197"/>
      <c r="FQ32" s="197"/>
      <c r="FR32" s="197"/>
      <c r="FS32" s="197"/>
      <c r="FT32" s="197"/>
      <c r="FU32" s="197"/>
      <c r="FV32" s="45"/>
      <c r="FW32" s="45"/>
      <c r="FX32" s="45"/>
      <c r="FY32" s="45"/>
      <c r="FZ32" s="45"/>
      <c r="GA32" s="45"/>
      <c r="GB32" s="46"/>
      <c r="GC32" s="40"/>
      <c r="GD32" s="45"/>
      <c r="GE32" s="45"/>
      <c r="GF32" s="8"/>
      <c r="GG32" s="4"/>
      <c r="GH32" s="4"/>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7"/>
    </row>
    <row r="33" spans="3:250" ht="5.65" customHeight="1" x14ac:dyDescent="0.15">
      <c r="C33" s="8"/>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5"/>
      <c r="EW33" s="45"/>
      <c r="EX33" s="4"/>
      <c r="EY33" s="45"/>
      <c r="EZ33" s="4"/>
      <c r="FA33" s="4"/>
      <c r="FB33" s="4"/>
      <c r="FC33" s="4"/>
      <c r="FD33" s="4"/>
      <c r="FE33" s="4"/>
      <c r="FF33" s="4"/>
      <c r="FG33" s="4"/>
      <c r="FH33" s="4"/>
      <c r="FI33" s="4"/>
      <c r="FJ33" s="4"/>
      <c r="FK33" s="4"/>
      <c r="FL33" s="4"/>
      <c r="FM33" s="4"/>
      <c r="FN33" s="4"/>
      <c r="FO33" s="4"/>
      <c r="FP33" s="4"/>
      <c r="FQ33" s="4"/>
      <c r="FR33" s="4"/>
      <c r="FS33" s="4"/>
      <c r="FT33" s="4"/>
      <c r="FU33" s="4"/>
      <c r="FV33" s="45"/>
      <c r="FW33" s="45"/>
      <c r="FX33" s="4"/>
      <c r="FY33" s="4"/>
      <c r="FZ33" s="4"/>
      <c r="GA33" s="4"/>
      <c r="GB33" s="7"/>
      <c r="GC33" s="40"/>
      <c r="GD33" s="4"/>
      <c r="GE33" s="4"/>
      <c r="GF33" s="8"/>
      <c r="GG33" s="4"/>
      <c r="GH33" s="4"/>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7"/>
    </row>
    <row r="34" spans="3:250" ht="5.65" customHeight="1" x14ac:dyDescent="0.15">
      <c r="C34" s="8"/>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5"/>
      <c r="EW34" s="45"/>
      <c r="EX34" s="4"/>
      <c r="EY34" s="45"/>
      <c r="EZ34" s="4"/>
      <c r="FA34" s="4"/>
      <c r="FB34" s="4"/>
      <c r="FC34" s="4"/>
      <c r="FD34" s="4"/>
      <c r="FE34" s="4"/>
      <c r="FF34" s="4"/>
      <c r="FG34" s="4"/>
      <c r="FH34" s="4"/>
      <c r="FI34" s="4"/>
      <c r="FJ34" s="4"/>
      <c r="FK34" s="4"/>
      <c r="FL34" s="4"/>
      <c r="FM34" s="4"/>
      <c r="FN34" s="4"/>
      <c r="FO34" s="4"/>
      <c r="FP34" s="4"/>
      <c r="FQ34" s="4"/>
      <c r="FR34" s="4"/>
      <c r="FS34" s="4"/>
      <c r="FT34" s="4"/>
      <c r="FU34" s="4"/>
      <c r="FV34" s="45"/>
      <c r="FW34" s="45"/>
      <c r="FX34" s="4"/>
      <c r="FY34" s="4"/>
      <c r="FZ34" s="4"/>
      <c r="GA34" s="4"/>
      <c r="GB34" s="7"/>
      <c r="GC34" s="40"/>
      <c r="GD34" s="4"/>
      <c r="GE34" s="4"/>
      <c r="GF34" s="8"/>
      <c r="GG34" s="4"/>
      <c r="GH34" s="4"/>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7"/>
    </row>
    <row r="35" spans="3:250" ht="5.65" customHeight="1" x14ac:dyDescent="0.15">
      <c r="C35" s="8"/>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5"/>
      <c r="EW35" s="45"/>
      <c r="EX35" s="4"/>
      <c r="EY35" s="45"/>
      <c r="EZ35" s="45"/>
      <c r="FA35" s="45"/>
      <c r="FB35" s="45"/>
      <c r="FC35" s="45"/>
      <c r="FD35" s="45"/>
      <c r="FE35" s="45"/>
      <c r="FF35" s="45"/>
      <c r="FG35" s="45"/>
      <c r="FH35" s="45"/>
      <c r="FI35" s="45"/>
      <c r="FJ35" s="45"/>
      <c r="FK35" s="45"/>
      <c r="FL35" s="45"/>
      <c r="FM35" s="45"/>
      <c r="FN35" s="45"/>
      <c r="FO35" s="45"/>
      <c r="FP35" s="45"/>
      <c r="FQ35" s="45"/>
      <c r="FR35" s="45"/>
      <c r="FS35" s="45"/>
      <c r="FT35" s="45"/>
      <c r="FU35" s="45"/>
      <c r="FV35" s="45"/>
      <c r="FW35" s="45"/>
      <c r="FX35" s="4"/>
      <c r="FY35" s="4"/>
      <c r="FZ35" s="4"/>
      <c r="GA35" s="4"/>
      <c r="GB35" s="7"/>
      <c r="GC35" s="40"/>
      <c r="GD35" s="4"/>
      <c r="GE35" s="4"/>
      <c r="GF35" s="8"/>
      <c r="GG35" s="4"/>
      <c r="GH35" s="4"/>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7"/>
    </row>
    <row r="36" spans="3:250" ht="5.65" customHeight="1" x14ac:dyDescent="0.15">
      <c r="C36" s="8"/>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5"/>
      <c r="EW36" s="45"/>
      <c r="EX36" s="4"/>
      <c r="EY36" s="45"/>
      <c r="EZ36" s="79"/>
      <c r="FA36" s="79"/>
      <c r="FB36" s="79"/>
      <c r="FC36" s="79"/>
      <c r="FD36" s="79"/>
      <c r="FE36" s="79"/>
      <c r="FF36" s="79"/>
      <c r="FG36" s="79"/>
      <c r="FH36" s="79"/>
      <c r="FI36" s="79"/>
      <c r="FJ36" s="79"/>
      <c r="FK36" s="79"/>
      <c r="FL36" s="79"/>
      <c r="FM36" s="79"/>
      <c r="FN36" s="79"/>
      <c r="FO36" s="79"/>
      <c r="FP36" s="79"/>
      <c r="FQ36" s="82"/>
      <c r="FR36" s="82"/>
      <c r="FS36" s="82"/>
      <c r="FT36" s="82"/>
      <c r="FU36" s="82"/>
      <c r="FV36" s="82"/>
      <c r="FW36" s="82"/>
      <c r="FX36" s="4"/>
      <c r="FY36" s="4"/>
      <c r="FZ36" s="4"/>
      <c r="GA36" s="4"/>
      <c r="GB36" s="7"/>
      <c r="GC36" s="4"/>
      <c r="GD36" s="4"/>
      <c r="GE36" s="4"/>
      <c r="GF36" s="8"/>
      <c r="GG36" s="4"/>
      <c r="GH36" s="4"/>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7"/>
    </row>
    <row r="37" spans="3:250" ht="5.65" customHeight="1" x14ac:dyDescent="0.15">
      <c r="C37" s="8"/>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c r="EW37"/>
      <c r="EX37" s="4"/>
      <c r="EY37" s="45"/>
      <c r="EZ37" s="79"/>
      <c r="FA37" s="79"/>
      <c r="FB37" s="79"/>
      <c r="FC37" s="79"/>
      <c r="FD37" s="79"/>
      <c r="FE37" s="79"/>
      <c r="FF37" s="79"/>
      <c r="FG37" s="79"/>
      <c r="FH37" s="79"/>
      <c r="FI37" s="79"/>
      <c r="FJ37" s="79"/>
      <c r="FK37" s="79"/>
      <c r="FL37" s="79"/>
      <c r="FM37" s="79"/>
      <c r="FN37" s="79"/>
      <c r="FO37" s="79"/>
      <c r="FP37" s="79"/>
      <c r="FQ37" s="82"/>
      <c r="FR37" s="82"/>
      <c r="FS37" s="82"/>
      <c r="FT37" s="82"/>
      <c r="FU37" s="82"/>
      <c r="FV37" s="82"/>
      <c r="FW37" s="82"/>
      <c r="FX37" s="4"/>
      <c r="FY37" s="4"/>
      <c r="FZ37" s="4"/>
      <c r="GA37" s="4"/>
      <c r="GB37" s="7"/>
      <c r="GC37" s="198"/>
      <c r="GD37" s="4"/>
      <c r="GE37" s="4"/>
      <c r="GF37" s="8"/>
      <c r="GG37" s="4"/>
      <c r="GH37" s="4"/>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7"/>
    </row>
    <row r="38" spans="3:250" ht="5.65" customHeight="1" x14ac:dyDescent="0.15">
      <c r="C38" s="8"/>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c r="EW38"/>
      <c r="EX38"/>
      <c r="EY38" s="79"/>
      <c r="EZ38" s="79"/>
      <c r="FA38" s="79"/>
      <c r="FB38" s="79"/>
      <c r="FC38" s="79"/>
      <c r="FD38" s="79"/>
      <c r="FE38" s="79"/>
      <c r="FF38" s="79"/>
      <c r="FG38" s="79"/>
      <c r="FH38" s="79"/>
      <c r="FI38" s="79"/>
      <c r="FJ38" s="79"/>
      <c r="FK38" s="79"/>
      <c r="FL38" s="79"/>
      <c r="FM38" s="79"/>
      <c r="FN38" s="79"/>
      <c r="FO38" s="79"/>
      <c r="FP38" s="79"/>
      <c r="FQ38" s="82"/>
      <c r="FR38" s="82"/>
      <c r="FS38" s="82"/>
      <c r="FT38" s="82"/>
      <c r="FU38" s="82"/>
      <c r="FV38" s="82"/>
      <c r="FW38" s="82"/>
      <c r="FX38" s="4"/>
      <c r="FY38" s="4"/>
      <c r="FZ38" s="4"/>
      <c r="GA38" s="4"/>
      <c r="GB38" s="7"/>
      <c r="GC38" s="198"/>
      <c r="GD38" s="4"/>
      <c r="GE38" s="4"/>
      <c r="GF38" s="8"/>
      <c r="GG38" s="4"/>
      <c r="GH38" s="4"/>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7"/>
    </row>
    <row r="39" spans="3:250" ht="5.65" customHeight="1" x14ac:dyDescent="0.15">
      <c r="C39" s="8"/>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c r="EW39"/>
      <c r="EX39"/>
      <c r="EY39" s="79"/>
      <c r="EZ39" s="79"/>
      <c r="FA39" s="79"/>
      <c r="FB39" s="79"/>
      <c r="FC39" s="79"/>
      <c r="FD39" s="79"/>
      <c r="FE39" s="79"/>
      <c r="FF39" s="79"/>
      <c r="FG39" s="79"/>
      <c r="FH39" s="79"/>
      <c r="FI39" s="79"/>
      <c r="FJ39" s="79"/>
      <c r="FK39" s="79"/>
      <c r="FL39" s="79"/>
      <c r="FM39" s="79"/>
      <c r="FN39" s="79"/>
      <c r="FO39" s="79"/>
      <c r="FP39" s="79"/>
      <c r="FQ39" s="82"/>
      <c r="FR39" s="82"/>
      <c r="FS39" s="82"/>
      <c r="FT39" s="82"/>
      <c r="FU39" s="82"/>
      <c r="FV39" s="82"/>
      <c r="FW39" s="82"/>
      <c r="FX39" s="4"/>
      <c r="FY39" s="4"/>
      <c r="FZ39" s="4"/>
      <c r="GA39" s="4"/>
      <c r="GB39" s="7"/>
      <c r="GC39" s="198"/>
      <c r="GD39" s="4"/>
      <c r="GE39" s="4"/>
      <c r="GF39" s="8"/>
      <c r="GG39" s="4"/>
      <c r="GH39" s="4"/>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7"/>
    </row>
    <row r="40" spans="3:250" ht="5.25" customHeight="1" x14ac:dyDescent="0.15">
      <c r="C40" s="8"/>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c r="EW40"/>
      <c r="EX40"/>
      <c r="EY40" s="79"/>
      <c r="EZ40" s="79"/>
      <c r="FA40" s="79"/>
      <c r="FB40" s="79"/>
      <c r="FC40" s="79"/>
      <c r="FD40" s="79"/>
      <c r="FE40" s="79"/>
      <c r="FF40" s="79"/>
      <c r="FG40" s="79"/>
      <c r="FH40" s="79"/>
      <c r="FI40" s="79"/>
      <c r="FJ40" s="79"/>
      <c r="FK40" s="79"/>
      <c r="FL40" s="79"/>
      <c r="FM40" s="79"/>
      <c r="FN40" s="79"/>
      <c r="FO40" s="79"/>
      <c r="FP40" s="79"/>
      <c r="FQ40" s="82"/>
      <c r="FR40" s="82"/>
      <c r="FS40" s="82"/>
      <c r="FT40" s="82"/>
      <c r="FU40" s="82"/>
      <c r="FV40" s="82"/>
      <c r="FW40" s="82"/>
      <c r="FX40" s="48"/>
      <c r="FY40" s="48"/>
      <c r="FZ40" s="48"/>
      <c r="GA40" s="48"/>
      <c r="GB40" s="76"/>
      <c r="GC40" s="198"/>
      <c r="GD40" s="50"/>
      <c r="GE40" s="50"/>
      <c r="GF40" s="8"/>
      <c r="GG40" s="4"/>
      <c r="GH40" s="4"/>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7"/>
    </row>
    <row r="41" spans="3:250" ht="5.65" customHeight="1" x14ac:dyDescent="0.15">
      <c r="C41" s="8"/>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c r="EW41"/>
      <c r="EX41"/>
      <c r="EY41" s="79"/>
      <c r="EZ41" s="79"/>
      <c r="FA41" s="79"/>
      <c r="FB41" s="79"/>
      <c r="FC41" s="79"/>
      <c r="FD41" s="79"/>
      <c r="FE41" s="79"/>
      <c r="FF41" s="79"/>
      <c r="FG41" s="79"/>
      <c r="FH41" s="79"/>
      <c r="FI41" s="79"/>
      <c r="FJ41" s="79"/>
      <c r="FK41" s="79"/>
      <c r="FL41" s="79"/>
      <c r="FM41" s="79"/>
      <c r="FN41" s="79"/>
      <c r="FO41" s="79"/>
      <c r="FP41" s="79"/>
      <c r="FQ41" s="82"/>
      <c r="FR41" s="82"/>
      <c r="FS41" s="82"/>
      <c r="FT41" s="82"/>
      <c r="FU41" s="82"/>
      <c r="FV41" s="82"/>
      <c r="FW41" s="82"/>
      <c r="FX41" s="48"/>
      <c r="FY41" s="48"/>
      <c r="FZ41" s="48"/>
      <c r="GA41" s="48"/>
      <c r="GB41" s="76"/>
      <c r="GC41" s="198"/>
      <c r="GD41" s="50"/>
      <c r="GE41" s="50"/>
      <c r="GF41" s="8"/>
      <c r="GG41" s="4"/>
      <c r="GH41" s="4"/>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7"/>
    </row>
    <row r="42" spans="3:250" ht="5.65" customHeight="1" x14ac:dyDescent="0.15">
      <c r="C42" s="8"/>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c r="EW42"/>
      <c r="EX42"/>
      <c r="EY42" s="79"/>
      <c r="EZ42" s="79"/>
      <c r="FA42" s="79"/>
      <c r="FB42" s="79"/>
      <c r="FC42" s="79"/>
      <c r="FD42" s="79"/>
      <c r="FE42" s="79"/>
      <c r="FF42" s="79"/>
      <c r="FG42" s="79"/>
      <c r="FH42" s="79"/>
      <c r="FI42" s="79"/>
      <c r="FJ42" s="79"/>
      <c r="FK42" s="79"/>
      <c r="FL42" s="79"/>
      <c r="FM42" s="79"/>
      <c r="FN42" s="79"/>
      <c r="FO42" s="79"/>
      <c r="FP42" s="79"/>
      <c r="FQ42" s="82"/>
      <c r="FR42" s="82"/>
      <c r="FS42" s="82"/>
      <c r="FT42" s="82"/>
      <c r="FU42" s="82"/>
      <c r="FV42" s="82"/>
      <c r="FW42" s="82"/>
      <c r="FX42" s="48"/>
      <c r="FY42" s="48"/>
      <c r="FZ42" s="48"/>
      <c r="GA42" s="48"/>
      <c r="GB42" s="76"/>
      <c r="GC42" s="4"/>
      <c r="GD42" s="50"/>
      <c r="GE42" s="50"/>
      <c r="GF42" s="8"/>
      <c r="GG42" s="4"/>
      <c r="GH42" s="4"/>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7"/>
    </row>
    <row r="43" spans="3:250" ht="5.65" customHeight="1" x14ac:dyDescent="0.15">
      <c r="C43" s="8"/>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c r="EW43"/>
      <c r="EX43"/>
      <c r="EY43" s="79"/>
      <c r="EZ43" s="79"/>
      <c r="FA43" s="79"/>
      <c r="FB43" s="79"/>
      <c r="FC43" s="79"/>
      <c r="FD43" s="79"/>
      <c r="FE43" s="79"/>
      <c r="FF43" s="79"/>
      <c r="FG43" s="79"/>
      <c r="FH43" s="79"/>
      <c r="FI43" s="79"/>
      <c r="FJ43" s="79"/>
      <c r="FK43" s="79"/>
      <c r="FL43" s="79"/>
      <c r="FM43" s="79"/>
      <c r="FN43" s="79"/>
      <c r="FO43" s="79"/>
      <c r="FP43" s="79"/>
      <c r="FQ43" s="82"/>
      <c r="FR43" s="82"/>
      <c r="FS43" s="82"/>
      <c r="FT43" s="82"/>
      <c r="FU43" s="82"/>
      <c r="FV43" s="82"/>
      <c r="FW43" s="82"/>
      <c r="FX43" s="48"/>
      <c r="FY43" s="48"/>
      <c r="FZ43" s="48"/>
      <c r="GA43" s="48"/>
      <c r="GB43" s="76"/>
      <c r="GC43" s="4"/>
      <c r="GD43" s="50"/>
      <c r="GE43" s="50"/>
      <c r="GF43" s="8"/>
      <c r="GG43" s="4"/>
      <c r="GH43" s="4"/>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7"/>
    </row>
    <row r="44" spans="3:250" ht="5.65" customHeight="1" x14ac:dyDescent="0.15">
      <c r="C44" s="8"/>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c r="EW44"/>
      <c r="EX44"/>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8"/>
      <c r="FY44" s="48"/>
      <c r="FZ44" s="48"/>
      <c r="GA44" s="48"/>
      <c r="GB44" s="76"/>
      <c r="GC44" s="13"/>
      <c r="GD44" s="50"/>
      <c r="GE44" s="50"/>
      <c r="GF44" s="8"/>
      <c r="GG44" s="4"/>
      <c r="GH44" s="4"/>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7"/>
    </row>
    <row r="45" spans="3:250" ht="5.65" customHeight="1" x14ac:dyDescent="0.15">
      <c r="C45" s="8"/>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c r="EW45"/>
      <c r="EX45" s="79"/>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
      <c r="FY45" s="4"/>
      <c r="FZ45" s="4"/>
      <c r="GA45" s="4"/>
      <c r="GB45" s="7"/>
      <c r="GC45" s="13"/>
      <c r="GD45" s="4"/>
      <c r="GE45" s="4"/>
      <c r="GF45" s="8"/>
      <c r="GG45" s="4"/>
      <c r="GH45" s="4"/>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7"/>
    </row>
    <row r="46" spans="3:250" ht="5.25" customHeight="1" x14ac:dyDescent="0.15">
      <c r="C46" s="8"/>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5"/>
      <c r="EW46"/>
      <c r="EX46"/>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
      <c r="FW46" s="4"/>
      <c r="FX46" s="45"/>
      <c r="FY46" s="45"/>
      <c r="FZ46" s="4"/>
      <c r="GA46" s="4"/>
      <c r="GB46" s="7"/>
      <c r="GC46" s="13"/>
      <c r="GD46" s="4"/>
      <c r="GE46" s="4"/>
      <c r="GF46" s="8"/>
      <c r="GG46" s="4"/>
      <c r="GH46" s="4"/>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c r="HW46" s="22"/>
      <c r="HX46" s="22"/>
      <c r="HY46" s="22"/>
      <c r="HZ46" s="22"/>
      <c r="IA46" s="22"/>
      <c r="IB46" s="22"/>
      <c r="IC46" s="22"/>
      <c r="ID46" s="22"/>
      <c r="IE46" s="22"/>
      <c r="IF46" s="22"/>
      <c r="IG46" s="22"/>
      <c r="IH46" s="22"/>
      <c r="II46" s="22"/>
      <c r="IJ46" s="22"/>
      <c r="IK46" s="22"/>
      <c r="IL46" s="22"/>
      <c r="IM46" s="22"/>
      <c r="IN46" s="22"/>
      <c r="IO46" s="22"/>
      <c r="IP46" s="7"/>
    </row>
    <row r="47" spans="3:250" ht="5.65" customHeight="1" x14ac:dyDescent="0.15">
      <c r="C47" s="8"/>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90"/>
      <c r="EX47" s="90"/>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
      <c r="FW47" s="4"/>
      <c r="FX47" s="45"/>
      <c r="FY47" s="199"/>
      <c r="FZ47" s="4"/>
      <c r="GA47" s="4"/>
      <c r="GB47" s="7"/>
      <c r="GC47" s="4"/>
      <c r="GD47" s="4"/>
      <c r="GE47" s="4"/>
      <c r="GF47" s="8"/>
      <c r="GG47" s="4"/>
      <c r="GH47" s="4"/>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c r="HW47" s="22"/>
      <c r="HX47" s="22"/>
      <c r="HY47" s="22"/>
      <c r="HZ47" s="22"/>
      <c r="IA47" s="22"/>
      <c r="IB47" s="22"/>
      <c r="IC47" s="22"/>
      <c r="ID47" s="22"/>
      <c r="IE47" s="22"/>
      <c r="IF47" s="22"/>
      <c r="IG47" s="22"/>
      <c r="IH47" s="22"/>
      <c r="II47" s="22"/>
      <c r="IJ47" s="22"/>
      <c r="IK47" s="22"/>
      <c r="IL47" s="22"/>
      <c r="IM47" s="22"/>
      <c r="IN47" s="22"/>
      <c r="IO47" s="22"/>
      <c r="IP47" s="7"/>
    </row>
    <row r="48" spans="3:250" ht="5.65" customHeight="1" x14ac:dyDescent="0.15">
      <c r="C48" s="8"/>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90"/>
      <c r="EW48" s="90"/>
      <c r="EX48" s="90"/>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
      <c r="FW48" s="4"/>
      <c r="FX48" s="45"/>
      <c r="FY48" s="199"/>
      <c r="FZ48" s="4"/>
      <c r="GA48" s="4"/>
      <c r="GB48" s="7"/>
      <c r="GC48" s="4"/>
      <c r="GD48" s="4"/>
      <c r="GE48" s="4"/>
      <c r="GF48" s="8"/>
      <c r="GG48" s="4"/>
      <c r="GH48" s="4"/>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c r="HW48" s="22"/>
      <c r="HX48" s="22"/>
      <c r="HY48" s="22"/>
      <c r="HZ48" s="22"/>
      <c r="IA48" s="22"/>
      <c r="IB48" s="22"/>
      <c r="IC48" s="22"/>
      <c r="ID48" s="22"/>
      <c r="IE48" s="22"/>
      <c r="IF48" s="22"/>
      <c r="IG48" s="22"/>
      <c r="IH48" s="22"/>
      <c r="II48" s="22"/>
      <c r="IJ48" s="22"/>
      <c r="IK48" s="22"/>
      <c r="IL48" s="22"/>
      <c r="IM48" s="22"/>
      <c r="IN48" s="22"/>
      <c r="IO48" s="22"/>
      <c r="IP48" s="7"/>
    </row>
    <row r="49" spans="3:250" ht="5.65" customHeight="1" x14ac:dyDescent="0.15">
      <c r="C49" s="8"/>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90"/>
      <c r="EW49" s="90"/>
      <c r="EX49" s="90"/>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
      <c r="FW49" s="4"/>
      <c r="FX49" s="45"/>
      <c r="FY49" s="199"/>
      <c r="FZ49" s="4"/>
      <c r="GA49" s="4"/>
      <c r="GB49" s="7"/>
      <c r="GC49" s="198"/>
      <c r="GD49" s="4"/>
      <c r="GE49" s="4"/>
      <c r="GF49" s="8"/>
      <c r="GG49" s="4"/>
      <c r="GH49" s="4"/>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c r="HW49" s="22"/>
      <c r="HX49" s="22"/>
      <c r="HY49" s="22"/>
      <c r="HZ49" s="22"/>
      <c r="IA49" s="22"/>
      <c r="IB49" s="22"/>
      <c r="IC49" s="22"/>
      <c r="ID49" s="22"/>
      <c r="IE49" s="22"/>
      <c r="IF49" s="22"/>
      <c r="IG49" s="22"/>
      <c r="IH49" s="22"/>
      <c r="II49" s="22"/>
      <c r="IJ49" s="22"/>
      <c r="IK49" s="22"/>
      <c r="IL49" s="22"/>
      <c r="IM49" s="22"/>
      <c r="IN49" s="22"/>
      <c r="IO49" s="22"/>
      <c r="IP49" s="7"/>
    </row>
    <row r="50" spans="3:250" ht="5.65" customHeight="1" thickBot="1" x14ac:dyDescent="0.2">
      <c r="C50" s="8"/>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90"/>
      <c r="EW50" s="90"/>
      <c r="EX50" s="90"/>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
      <c r="FW50" s="4"/>
      <c r="FX50" s="200"/>
      <c r="FY50" s="201"/>
      <c r="FZ50" s="3"/>
      <c r="GA50" s="3"/>
      <c r="GB50" s="12"/>
      <c r="GC50" s="198"/>
      <c r="GD50" s="4"/>
      <c r="GE50" s="4"/>
      <c r="GF50" s="8"/>
      <c r="GG50" s="4"/>
      <c r="GH50" s="4"/>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c r="HW50" s="22"/>
      <c r="HX50" s="22"/>
      <c r="HY50" s="22"/>
      <c r="HZ50" s="22"/>
      <c r="IA50" s="22"/>
      <c r="IB50" s="22"/>
      <c r="IC50" s="22"/>
      <c r="ID50" s="22"/>
      <c r="IE50" s="22"/>
      <c r="IF50" s="22"/>
      <c r="IG50" s="22"/>
      <c r="IH50" s="22"/>
      <c r="II50" s="22"/>
      <c r="IJ50" s="22"/>
      <c r="IK50" s="22"/>
      <c r="IL50" s="22"/>
      <c r="IM50" s="22"/>
      <c r="IN50" s="22"/>
      <c r="IO50" s="22"/>
      <c r="IP50" s="7"/>
    </row>
    <row r="51" spans="3:250" ht="5.65" customHeight="1" x14ac:dyDescent="0.15">
      <c r="C51" s="8"/>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90"/>
      <c r="EW51" s="90"/>
      <c r="EX51" s="90"/>
      <c r="EY51" s="89"/>
      <c r="EZ51" s="234" t="s">
        <v>0</v>
      </c>
      <c r="FA51" s="234"/>
      <c r="FB51" s="234"/>
      <c r="FC51" s="234"/>
      <c r="FD51" s="234"/>
      <c r="FE51" s="234"/>
      <c r="FF51" s="234"/>
      <c r="FG51" s="234"/>
      <c r="FH51" s="234"/>
      <c r="FI51" s="234"/>
      <c r="FJ51" s="234"/>
      <c r="FK51" s="234"/>
      <c r="FL51" s="234"/>
      <c r="FM51" s="234"/>
      <c r="FN51" s="234"/>
      <c r="FO51" s="234"/>
      <c r="FP51" s="234"/>
      <c r="FQ51" s="234"/>
      <c r="FR51" s="234"/>
      <c r="FS51" s="234"/>
      <c r="FT51" s="234"/>
      <c r="FU51" s="234"/>
      <c r="FV51" s="45"/>
      <c r="FW51" s="77"/>
      <c r="FX51" s="202"/>
      <c r="FY51" s="199"/>
      <c r="FZ51" s="48"/>
      <c r="GA51" s="48"/>
      <c r="GB51" s="76"/>
      <c r="GC51" s="235" t="s">
        <v>12</v>
      </c>
      <c r="GD51" s="50"/>
      <c r="GE51" s="50"/>
      <c r="GF51" s="8"/>
      <c r="GG51" s="4"/>
      <c r="GH51" s="4"/>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c r="HW51" s="22"/>
      <c r="HX51" s="22"/>
      <c r="HY51" s="22"/>
      <c r="HZ51" s="22"/>
      <c r="IA51" s="22"/>
      <c r="IB51" s="22"/>
      <c r="IC51" s="22"/>
      <c r="ID51" s="22"/>
      <c r="IE51" s="22"/>
      <c r="IF51" s="22"/>
      <c r="IG51" s="22"/>
      <c r="IH51" s="22"/>
      <c r="II51" s="22"/>
      <c r="IJ51" s="22"/>
      <c r="IK51" s="22"/>
      <c r="IL51" s="22"/>
      <c r="IM51" s="22"/>
      <c r="IN51" s="22"/>
      <c r="IO51" s="22"/>
      <c r="IP51" s="7"/>
    </row>
    <row r="52" spans="3:250" ht="5.65" customHeight="1" x14ac:dyDescent="0.15">
      <c r="C52" s="8"/>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5"/>
      <c r="EU52" s="197"/>
      <c r="EV52" s="197"/>
      <c r="EW52" s="197"/>
      <c r="EX52" s="197"/>
      <c r="EY52" s="89"/>
      <c r="EZ52" s="234"/>
      <c r="FA52" s="234"/>
      <c r="FB52" s="234"/>
      <c r="FC52" s="234"/>
      <c r="FD52" s="234"/>
      <c r="FE52" s="234"/>
      <c r="FF52" s="234"/>
      <c r="FG52" s="234"/>
      <c r="FH52" s="234"/>
      <c r="FI52" s="234"/>
      <c r="FJ52" s="234"/>
      <c r="FK52" s="234"/>
      <c r="FL52" s="234"/>
      <c r="FM52" s="234"/>
      <c r="FN52" s="234"/>
      <c r="FO52" s="234"/>
      <c r="FP52" s="234"/>
      <c r="FQ52" s="234"/>
      <c r="FR52" s="234"/>
      <c r="FS52" s="234"/>
      <c r="FT52" s="234"/>
      <c r="FU52" s="234"/>
      <c r="FV52" s="45"/>
      <c r="FW52" s="78"/>
      <c r="FX52" s="89"/>
      <c r="FY52" s="199"/>
      <c r="FZ52" s="48"/>
      <c r="GA52" s="48"/>
      <c r="GB52" s="76"/>
      <c r="GC52" s="236"/>
      <c r="GD52" s="50"/>
      <c r="GE52" s="50"/>
      <c r="GF52" s="8"/>
      <c r="GG52" s="4"/>
      <c r="GH52" s="4"/>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c r="HW52" s="22"/>
      <c r="HX52" s="22"/>
      <c r="HY52" s="22"/>
      <c r="HZ52" s="22"/>
      <c r="IA52" s="22"/>
      <c r="IB52" s="22"/>
      <c r="IC52" s="22"/>
      <c r="ID52" s="22"/>
      <c r="IE52" s="22"/>
      <c r="IF52" s="22"/>
      <c r="IG52" s="22"/>
      <c r="IH52" s="22"/>
      <c r="II52" s="22"/>
      <c r="IJ52" s="22"/>
      <c r="IK52" s="22"/>
      <c r="IL52" s="22"/>
      <c r="IM52" s="22"/>
      <c r="IN52" s="22"/>
      <c r="IO52" s="22"/>
      <c r="IP52" s="7"/>
    </row>
    <row r="53" spans="3:250" ht="5.65" customHeight="1" x14ac:dyDescent="0.15">
      <c r="C53" s="8"/>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5"/>
      <c r="EU53" s="197"/>
      <c r="EV53" s="197"/>
      <c r="EW53" s="197"/>
      <c r="EX53" s="197"/>
      <c r="EY53" s="89"/>
      <c r="FV53" s="45"/>
      <c r="FW53" s="78"/>
      <c r="FX53" s="89"/>
      <c r="FY53" s="199"/>
      <c r="FZ53" s="48"/>
      <c r="GA53" s="48"/>
      <c r="GB53" s="76"/>
      <c r="GC53" s="236"/>
      <c r="GD53" s="50"/>
      <c r="GE53" s="50"/>
      <c r="GF53" s="8"/>
      <c r="GG53" s="4"/>
      <c r="GH53" s="4"/>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7"/>
    </row>
    <row r="54" spans="3:250" ht="5.65" customHeight="1" x14ac:dyDescent="0.15">
      <c r="C54" s="8"/>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5"/>
      <c r="EU54" s="4"/>
      <c r="EV54" s="4"/>
      <c r="EW54" s="4"/>
      <c r="EX54" s="4"/>
      <c r="EY54" s="89"/>
      <c r="FV54" s="45"/>
      <c r="FW54" s="78"/>
      <c r="FX54" s="89"/>
      <c r="FY54" s="199"/>
      <c r="FZ54" s="48"/>
      <c r="GA54" s="48"/>
      <c r="GB54" s="76"/>
      <c r="GC54" s="236"/>
      <c r="GD54" s="50"/>
      <c r="GE54" s="50"/>
      <c r="GF54" s="8"/>
      <c r="GG54" s="4"/>
      <c r="GH54" s="4"/>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7"/>
    </row>
    <row r="55" spans="3:250" ht="5.65" customHeight="1" x14ac:dyDescent="0.15">
      <c r="C55" s="8"/>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5"/>
      <c r="EU55" s="4"/>
      <c r="EV55" s="4"/>
      <c r="EW55" s="4"/>
      <c r="EX55" s="4"/>
      <c r="EY55" s="89"/>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78"/>
      <c r="FX55" s="203"/>
      <c r="FY55" s="204"/>
      <c r="FZ55" s="87"/>
      <c r="GA55" s="87"/>
      <c r="GB55" s="88"/>
      <c r="GC55" s="237"/>
      <c r="GD55" s="50"/>
      <c r="GE55" s="50"/>
      <c r="GF55" s="8"/>
      <c r="GG55" s="4"/>
      <c r="GH55" s="4"/>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7"/>
    </row>
    <row r="56" spans="3:250" ht="5.65" customHeight="1" x14ac:dyDescent="0.15">
      <c r="C56" s="8"/>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5"/>
      <c r="EU56" s="45"/>
      <c r="EV56" s="45"/>
      <c r="EW56" s="45"/>
      <c r="EX56" s="45"/>
      <c r="EY56" s="79"/>
      <c r="EZ56" s="79"/>
      <c r="FA56" s="79"/>
      <c r="FB56" s="79"/>
      <c r="FC56" s="79"/>
      <c r="FD56" s="79"/>
      <c r="FE56" s="79"/>
      <c r="FF56" s="79"/>
      <c r="FG56" s="79"/>
      <c r="FH56" s="79"/>
      <c r="FI56" s="79"/>
      <c r="FJ56" s="79"/>
      <c r="FK56" s="79"/>
      <c r="FL56" s="79"/>
      <c r="FM56" s="79"/>
      <c r="FN56" s="79"/>
      <c r="FO56" s="79"/>
      <c r="FP56" s="80"/>
      <c r="FQ56" s="81"/>
      <c r="FR56" s="82"/>
      <c r="FS56" s="82"/>
      <c r="FT56" s="82"/>
      <c r="FU56" s="82"/>
      <c r="FV56" s="82"/>
      <c r="FW56" s="82"/>
      <c r="FX56"/>
      <c r="FY56" s="157"/>
      <c r="FZ56" s="4"/>
      <c r="GA56" s="4"/>
      <c r="GB56" s="7"/>
      <c r="GC56" s="205"/>
      <c r="GD56" s="4"/>
      <c r="GE56" s="4"/>
      <c r="GF56" s="8"/>
      <c r="GG56" s="4"/>
      <c r="GH56" s="4"/>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7"/>
    </row>
    <row r="57" spans="3:250" ht="5.65" customHeight="1" x14ac:dyDescent="0.15">
      <c r="C57" s="8"/>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27"/>
      <c r="EW57" s="27"/>
      <c r="EX57" s="27"/>
      <c r="EY57"/>
      <c r="EZ57"/>
      <c r="FA57"/>
      <c r="FB57"/>
      <c r="FC57"/>
      <c r="FD57"/>
      <c r="FE57"/>
      <c r="FF57"/>
      <c r="FG57"/>
      <c r="FH57"/>
      <c r="FI57"/>
      <c r="FJ57"/>
      <c r="FK57"/>
      <c r="FL57"/>
      <c r="FM57"/>
      <c r="FN57"/>
      <c r="FO57"/>
      <c r="FP57"/>
      <c r="FQ57"/>
      <c r="FR57"/>
      <c r="FS57"/>
      <c r="FT57"/>
      <c r="FU57"/>
      <c r="FX57"/>
      <c r="FY57" s="27"/>
      <c r="FZ57" s="4"/>
      <c r="GA57" s="4"/>
      <c r="GB57" s="7"/>
      <c r="GC57" s="222" t="s">
        <v>10</v>
      </c>
      <c r="GD57" s="4"/>
      <c r="GE57" s="4"/>
      <c r="GF57" s="8"/>
      <c r="GG57" s="4"/>
      <c r="GH57" s="4"/>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7"/>
    </row>
    <row r="58" spans="3:250" ht="5.65" customHeight="1" x14ac:dyDescent="0.15">
      <c r="C58" s="8"/>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27"/>
      <c r="EW58" s="27"/>
      <c r="EX58" s="27"/>
      <c r="EY58"/>
      <c r="EZ58"/>
      <c r="FA58"/>
      <c r="FB58"/>
      <c r="FC58"/>
      <c r="FD58"/>
      <c r="FE58"/>
      <c r="FF58"/>
      <c r="FG58"/>
      <c r="FH58"/>
      <c r="FI58"/>
      <c r="FJ58"/>
      <c r="FK58"/>
      <c r="FL58"/>
      <c r="FM58"/>
      <c r="FN58"/>
      <c r="FO58"/>
      <c r="FP58"/>
      <c r="FQ58"/>
      <c r="FR58"/>
      <c r="FS58"/>
      <c r="FT58"/>
      <c r="FU58"/>
      <c r="FX58"/>
      <c r="FY58" s="27"/>
      <c r="FZ58" s="4"/>
      <c r="GA58" s="4"/>
      <c r="GB58" s="7"/>
      <c r="GC58" s="222"/>
      <c r="GD58" s="4"/>
      <c r="GE58" s="4"/>
      <c r="GF58" s="8"/>
      <c r="GG58" s="4"/>
      <c r="GH58" s="4"/>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7"/>
    </row>
    <row r="59" spans="3:250" ht="5.65" customHeight="1" x14ac:dyDescent="0.15">
      <c r="C59" s="8"/>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27"/>
      <c r="EW59" s="27"/>
      <c r="EX59" s="27"/>
      <c r="EY59"/>
      <c r="EZ59"/>
      <c r="FA59"/>
      <c r="FB59"/>
      <c r="FC59"/>
      <c r="FD59"/>
      <c r="FE59"/>
      <c r="FF59"/>
      <c r="FG59"/>
      <c r="FH59"/>
      <c r="FI59"/>
      <c r="FJ59"/>
      <c r="FK59"/>
      <c r="FL59"/>
      <c r="FM59"/>
      <c r="FN59"/>
      <c r="FO59"/>
      <c r="FP59"/>
      <c r="FQ59"/>
      <c r="FR59"/>
      <c r="FS59"/>
      <c r="FT59"/>
      <c r="FU59"/>
      <c r="FV59"/>
      <c r="FW59" s="27"/>
      <c r="FX59" s="4"/>
      <c r="FY59" s="4"/>
      <c r="FZ59" s="4"/>
      <c r="GA59" s="4"/>
      <c r="GB59" s="7"/>
      <c r="GC59" s="222"/>
      <c r="GD59" s="4"/>
      <c r="GE59" s="4"/>
      <c r="GF59" s="8"/>
      <c r="GG59" s="4"/>
      <c r="GH59" s="4"/>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c r="HT59" s="22"/>
      <c r="HU59" s="22"/>
      <c r="HV59" s="22"/>
      <c r="HW59" s="22"/>
      <c r="HX59" s="22"/>
      <c r="HY59" s="22"/>
      <c r="HZ59" s="22"/>
      <c r="IA59" s="22"/>
      <c r="IB59" s="22"/>
      <c r="IC59" s="22"/>
      <c r="ID59" s="22"/>
      <c r="IE59" s="22"/>
      <c r="IF59" s="22"/>
      <c r="IG59" s="22"/>
      <c r="IH59" s="22"/>
      <c r="II59" s="22"/>
      <c r="IJ59" s="22"/>
      <c r="IK59" s="22"/>
      <c r="IL59" s="22"/>
      <c r="IM59" s="22"/>
      <c r="IN59" s="22"/>
      <c r="IO59" s="22"/>
      <c r="IP59" s="7"/>
    </row>
    <row r="60" spans="3:250" ht="5.65" customHeight="1" x14ac:dyDescent="0.15">
      <c r="C60" s="8"/>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7"/>
      <c r="GC60" s="222"/>
      <c r="GD60" s="4"/>
      <c r="GE60" s="4"/>
      <c r="GF60" s="8"/>
      <c r="GG60" s="4"/>
      <c r="GH60" s="4"/>
      <c r="GI60" s="22"/>
      <c r="GJ60" s="22"/>
      <c r="GK60" s="22"/>
      <c r="GL60" s="22"/>
      <c r="GM60" s="22"/>
      <c r="GN60" s="22"/>
      <c r="GO60" s="22"/>
      <c r="GP60" s="22"/>
      <c r="GQ60" s="22"/>
      <c r="GR60" s="22"/>
      <c r="GS60" s="22"/>
      <c r="GT60" s="22"/>
      <c r="GU60" s="22"/>
      <c r="GV60" s="22"/>
      <c r="GW60" s="22"/>
      <c r="GX60" s="22"/>
      <c r="GY60" s="22"/>
      <c r="GZ60" s="22"/>
      <c r="HA60" s="22"/>
      <c r="HB60" s="22"/>
      <c r="HC60" s="22"/>
      <c r="HD60" s="22"/>
      <c r="HE60" s="22"/>
      <c r="HF60" s="22"/>
      <c r="HG60" s="22"/>
      <c r="HH60" s="22"/>
      <c r="HI60" s="22"/>
      <c r="HJ60" s="22"/>
      <c r="HK60" s="22"/>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7"/>
    </row>
    <row r="61" spans="3:250" ht="5.65" customHeight="1" x14ac:dyDescent="0.15">
      <c r="C61" s="8"/>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13"/>
      <c r="FO61" s="13"/>
      <c r="FP61" s="13"/>
      <c r="FQ61" s="13"/>
      <c r="FR61" s="13"/>
      <c r="FS61" s="13"/>
      <c r="FT61" s="13"/>
      <c r="FU61" s="13"/>
      <c r="FV61" s="13"/>
      <c r="FW61" s="13"/>
      <c r="FX61" s="4"/>
      <c r="FY61" s="4"/>
      <c r="FZ61" s="4"/>
      <c r="GA61" s="4"/>
      <c r="GB61" s="7"/>
      <c r="GC61" s="222"/>
      <c r="GD61" s="4"/>
      <c r="GE61" s="4"/>
      <c r="GF61" s="8"/>
      <c r="GG61" s="4"/>
      <c r="GH61" s="4"/>
      <c r="GI61" s="22"/>
      <c r="GJ61" s="22"/>
      <c r="GK61" s="22"/>
      <c r="GL61" s="22"/>
      <c r="GM61" s="22"/>
      <c r="GN61" s="22"/>
      <c r="GO61" s="22"/>
      <c r="GP61" s="22"/>
      <c r="GQ61" s="22"/>
      <c r="GR61" s="22"/>
      <c r="GS61" s="22"/>
      <c r="GT61" s="22"/>
      <c r="GU61" s="22"/>
      <c r="GV61" s="22"/>
      <c r="GW61" s="22"/>
      <c r="GX61" s="22"/>
      <c r="GY61" s="22"/>
      <c r="GZ61" s="22"/>
      <c r="HA61" s="22"/>
      <c r="HB61" s="22"/>
      <c r="HC61" s="22"/>
      <c r="HD61" s="22"/>
      <c r="HE61" s="22"/>
      <c r="HF61" s="22"/>
      <c r="HG61" s="22"/>
      <c r="HH61" s="22"/>
      <c r="HI61" s="22"/>
      <c r="HJ61" s="22"/>
      <c r="HK61" s="22"/>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7"/>
    </row>
    <row r="62" spans="3:250" ht="5.65" customHeight="1" x14ac:dyDescent="0.15">
      <c r="C62" s="8"/>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13"/>
      <c r="FO62" s="13"/>
      <c r="FP62" s="13"/>
      <c r="FQ62" s="13"/>
      <c r="FR62" s="13"/>
      <c r="FS62" s="13"/>
      <c r="FT62" s="13"/>
      <c r="FU62" s="13"/>
      <c r="FV62" s="13"/>
      <c r="FW62" s="13"/>
      <c r="FX62" s="4"/>
      <c r="FY62" s="4"/>
      <c r="FZ62" s="4"/>
      <c r="GA62" s="4"/>
      <c r="GB62" s="7"/>
      <c r="GD62" s="4"/>
      <c r="GE62" s="4"/>
      <c r="GF62" s="8"/>
      <c r="GG62" s="4"/>
      <c r="GH62" s="4"/>
      <c r="GI62" s="22"/>
      <c r="GJ62" s="22"/>
      <c r="GK62" s="22"/>
      <c r="GL62" s="22"/>
      <c r="GM62" s="22"/>
      <c r="GN62" s="22"/>
      <c r="GO62" s="22"/>
      <c r="GP62" s="22"/>
      <c r="GQ62" s="22"/>
      <c r="GR62" s="22"/>
      <c r="GS62" s="22"/>
      <c r="GT62" s="22"/>
      <c r="GU62" s="22"/>
      <c r="GV62" s="22"/>
      <c r="GW62" s="22"/>
      <c r="GX62" s="22"/>
      <c r="GY62" s="22"/>
      <c r="GZ62" s="22"/>
      <c r="HA62" s="22"/>
      <c r="HB62" s="22"/>
      <c r="HC62" s="22"/>
      <c r="HD62" s="22"/>
      <c r="HE62" s="22"/>
      <c r="HF62" s="22"/>
      <c r="HG62" s="22"/>
      <c r="HH62" s="22"/>
      <c r="HI62" s="22"/>
      <c r="HJ62" s="22"/>
      <c r="HK62" s="22"/>
      <c r="HL62" s="22"/>
      <c r="HM62" s="22"/>
      <c r="HN62" s="22"/>
      <c r="HO62" s="22"/>
      <c r="HP62" s="22"/>
      <c r="HQ62" s="22"/>
      <c r="HR62" s="22"/>
      <c r="HS62" s="22"/>
      <c r="HT62" s="22"/>
      <c r="HU62" s="22"/>
      <c r="HV62" s="22"/>
      <c r="HW62" s="22"/>
      <c r="HX62" s="22"/>
      <c r="HY62" s="22"/>
      <c r="HZ62" s="22"/>
      <c r="IA62" s="22"/>
      <c r="IB62" s="22"/>
      <c r="IC62" s="22"/>
      <c r="ID62" s="22"/>
      <c r="IE62" s="22"/>
      <c r="IF62" s="22"/>
      <c r="IG62" s="22"/>
      <c r="IH62" s="22"/>
      <c r="II62" s="22"/>
      <c r="IJ62" s="22"/>
      <c r="IK62" s="22"/>
      <c r="IL62" s="22"/>
      <c r="IM62" s="22"/>
      <c r="IN62" s="22"/>
      <c r="IO62" s="22"/>
      <c r="IP62" s="7"/>
    </row>
    <row r="63" spans="3:250" ht="5.65" customHeight="1" x14ac:dyDescent="0.15">
      <c r="C63" s="8"/>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206"/>
      <c r="EZ63" s="4"/>
      <c r="FA63" s="4"/>
      <c r="FB63" s="4"/>
      <c r="FC63" s="4"/>
      <c r="FD63" s="4"/>
      <c r="FE63" s="4"/>
      <c r="FF63" s="4"/>
      <c r="FG63" s="4"/>
      <c r="FH63" s="4"/>
      <c r="FI63" s="4"/>
      <c r="FJ63" s="4"/>
      <c r="FK63" s="4"/>
      <c r="FL63" s="4"/>
      <c r="FM63" s="4"/>
      <c r="FN63" s="4"/>
      <c r="FO63" s="4"/>
      <c r="FP63" s="4"/>
      <c r="FQ63" s="4"/>
      <c r="FR63" s="4"/>
      <c r="FS63" s="4"/>
      <c r="FT63" s="4"/>
      <c r="FU63" s="4"/>
      <c r="FV63" s="4"/>
      <c r="FW63" s="4"/>
      <c r="FX63" s="3"/>
      <c r="FY63" s="3"/>
      <c r="FZ63" s="3"/>
      <c r="GA63" s="3"/>
      <c r="GB63" s="12"/>
      <c r="GC63" s="3"/>
      <c r="GD63" s="4"/>
      <c r="GE63" s="4"/>
      <c r="GF63" s="8"/>
      <c r="GG63" s="4"/>
      <c r="GH63" s="4"/>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7"/>
    </row>
    <row r="64" spans="3:250" ht="5.65" customHeight="1" x14ac:dyDescent="0.15">
      <c r="C64" s="8"/>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241" t="s">
        <v>233</v>
      </c>
      <c r="EZ64" s="242"/>
      <c r="FA64" s="242"/>
      <c r="FB64" s="242"/>
      <c r="FC64" s="242"/>
      <c r="FD64" s="242"/>
      <c r="FE64" s="242"/>
      <c r="FF64" s="242"/>
      <c r="FG64" s="242"/>
      <c r="FH64" s="242"/>
      <c r="FI64" s="242"/>
      <c r="FJ64" s="242"/>
      <c r="FK64" s="242"/>
      <c r="FL64" s="242"/>
      <c r="FM64" s="242"/>
      <c r="FN64" s="242"/>
      <c r="FO64" s="242"/>
      <c r="FP64" s="243"/>
      <c r="FQ64" s="243"/>
      <c r="FR64" s="243"/>
      <c r="FS64" s="243"/>
      <c r="FT64" s="243"/>
      <c r="FU64" s="243"/>
      <c r="FV64" s="243"/>
      <c r="FW64" s="244"/>
      <c r="FX64" s="4"/>
      <c r="FY64" s="4"/>
      <c r="FZ64" s="4"/>
      <c r="GA64" s="4"/>
      <c r="GB64" s="7"/>
      <c r="GC64" s="238" t="s">
        <v>11</v>
      </c>
      <c r="GD64" s="4"/>
      <c r="GE64" s="4"/>
      <c r="GF64" s="8"/>
      <c r="GG64" s="4"/>
      <c r="GH64" s="4"/>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7"/>
    </row>
    <row r="65" spans="3:250" ht="5.65" customHeight="1" x14ac:dyDescent="0.15">
      <c r="C65" s="8"/>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241"/>
      <c r="EZ65" s="242"/>
      <c r="FA65" s="242"/>
      <c r="FB65" s="242"/>
      <c r="FC65" s="242"/>
      <c r="FD65" s="242"/>
      <c r="FE65" s="242"/>
      <c r="FF65" s="242"/>
      <c r="FG65" s="242"/>
      <c r="FH65" s="242"/>
      <c r="FI65" s="242"/>
      <c r="FJ65" s="242"/>
      <c r="FK65" s="242"/>
      <c r="FL65" s="242"/>
      <c r="FM65" s="242"/>
      <c r="FN65" s="242"/>
      <c r="FO65" s="242"/>
      <c r="FP65" s="243"/>
      <c r="FQ65" s="243"/>
      <c r="FR65" s="243"/>
      <c r="FS65" s="243"/>
      <c r="FT65" s="243"/>
      <c r="FU65" s="243"/>
      <c r="FV65" s="243"/>
      <c r="FW65" s="244"/>
      <c r="FX65" s="4"/>
      <c r="FY65" s="4"/>
      <c r="FZ65" s="4"/>
      <c r="GA65" s="4"/>
      <c r="GB65" s="7"/>
      <c r="GC65" s="239"/>
      <c r="GD65" s="4"/>
      <c r="GE65" s="4"/>
      <c r="GF65" s="8"/>
      <c r="GG65" s="4"/>
      <c r="GH65" s="4"/>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7"/>
    </row>
    <row r="66" spans="3:250" ht="5.65" customHeight="1" x14ac:dyDescent="0.15">
      <c r="C66" s="8"/>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91"/>
      <c r="EY66" s="66"/>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63"/>
      <c r="FX66" s="207"/>
      <c r="FY66" s="207"/>
      <c r="FZ66" s="207"/>
      <c r="GA66" s="207"/>
      <c r="GB66" s="208"/>
      <c r="GC66" s="240"/>
      <c r="GD66" s="29"/>
      <c r="GE66" s="29"/>
      <c r="GF66" s="8"/>
      <c r="GG66" s="4"/>
      <c r="GH66" s="4"/>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7"/>
    </row>
    <row r="67" spans="3:250" ht="5.65" customHeight="1" x14ac:dyDescent="0.15">
      <c r="C67" s="8"/>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27"/>
      <c r="EZ67" s="27"/>
      <c r="FA67" s="40"/>
      <c r="FB67" s="40"/>
      <c r="FC67" s="40"/>
      <c r="FD67" s="40"/>
      <c r="FE67" s="40"/>
      <c r="FF67" s="40"/>
      <c r="FG67" s="40"/>
      <c r="FH67" s="40"/>
      <c r="FI67" s="40"/>
      <c r="FJ67" s="40"/>
      <c r="FK67" s="40"/>
      <c r="FL67" s="27"/>
      <c r="FM67" s="27"/>
      <c r="FN67" s="27"/>
      <c r="FO67" s="40"/>
      <c r="FP67" s="40"/>
      <c r="FQ67" s="40"/>
      <c r="FR67" s="40"/>
      <c r="FS67" s="40"/>
      <c r="FT67" s="40"/>
      <c r="FU67" s="40"/>
      <c r="FV67" s="40"/>
      <c r="FW67" s="63"/>
      <c r="FX67" s="29"/>
      <c r="FY67" s="29"/>
      <c r="FZ67" s="29"/>
      <c r="GA67" s="29"/>
      <c r="GB67" s="30"/>
      <c r="GD67" s="29"/>
      <c r="GE67" s="29"/>
      <c r="GF67" s="8"/>
      <c r="GG67" s="4"/>
      <c r="GH67" s="4"/>
      <c r="GI67" s="22"/>
      <c r="GJ67" s="22"/>
      <c r="GK67" s="22"/>
      <c r="GL67" s="22"/>
      <c r="GM67" s="22"/>
      <c r="GN67" s="22"/>
      <c r="GO67" s="22"/>
      <c r="GP67" s="22"/>
      <c r="GQ67" s="22"/>
      <c r="GR67" s="22"/>
      <c r="GS67" s="22"/>
      <c r="GT67" s="22"/>
      <c r="GU67" s="22"/>
      <c r="GV67" s="22"/>
      <c r="GW67" s="22"/>
      <c r="GX67" s="22"/>
      <c r="GY67" s="22"/>
      <c r="GZ67" s="22"/>
      <c r="HA67" s="22"/>
      <c r="HB67" s="22"/>
      <c r="HC67" s="22"/>
      <c r="HD67" s="22"/>
      <c r="HE67" s="22"/>
      <c r="HF67" s="22"/>
      <c r="HG67" s="22"/>
      <c r="HH67" s="22"/>
      <c r="HI67" s="22"/>
      <c r="HJ67" s="22"/>
      <c r="HK67" s="22"/>
      <c r="HL67" s="22"/>
      <c r="HM67" s="22"/>
      <c r="HN67" s="22"/>
      <c r="HO67" s="22"/>
      <c r="HP67" s="22"/>
      <c r="HQ67" s="22"/>
      <c r="HR67" s="22"/>
      <c r="HS67" s="22"/>
      <c r="HT67" s="22"/>
      <c r="HU67" s="22"/>
      <c r="HV67" s="22"/>
      <c r="HW67" s="22"/>
      <c r="HX67" s="22"/>
      <c r="HY67" s="22"/>
      <c r="HZ67" s="22"/>
      <c r="IA67" s="22"/>
      <c r="IB67" s="22"/>
      <c r="IC67" s="22"/>
      <c r="ID67" s="22"/>
      <c r="IE67" s="22"/>
      <c r="IF67" s="22"/>
      <c r="IG67" s="22"/>
      <c r="IH67" s="22"/>
      <c r="II67" s="22"/>
      <c r="IJ67" s="22"/>
      <c r="IK67" s="22"/>
      <c r="IL67" s="22"/>
      <c r="IM67" s="22"/>
      <c r="IN67" s="22"/>
      <c r="IO67" s="22"/>
      <c r="IP67" s="7"/>
    </row>
    <row r="68" spans="3:250" ht="5.65" customHeight="1" x14ac:dyDescent="0.15">
      <c r="C68" s="8"/>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29"/>
      <c r="FY68" s="29"/>
      <c r="FZ68" s="29"/>
      <c r="GA68" s="29"/>
      <c r="GB68" s="30"/>
      <c r="GD68" s="29"/>
      <c r="GE68" s="29"/>
      <c r="GF68" s="8"/>
      <c r="GG68" s="4"/>
      <c r="GH68" s="4"/>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7"/>
    </row>
    <row r="69" spans="3:250" ht="5.65" customHeight="1" x14ac:dyDescent="0.15">
      <c r="C69" s="8"/>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29"/>
      <c r="FY69" s="29"/>
      <c r="FZ69" s="29"/>
      <c r="GA69" s="29"/>
      <c r="GB69" s="30"/>
      <c r="GC69" s="222" t="s">
        <v>13</v>
      </c>
      <c r="GD69" s="29"/>
      <c r="GE69" s="29"/>
      <c r="GF69" s="8"/>
      <c r="GG69" s="4"/>
      <c r="GH69" s="4"/>
      <c r="GI69" s="22"/>
      <c r="GJ69" s="22"/>
      <c r="GK69" s="22"/>
      <c r="GL69" s="22"/>
      <c r="GM69" s="22"/>
      <c r="GN69" s="22"/>
      <c r="GO69" s="22"/>
      <c r="GP69" s="22"/>
      <c r="GQ69" s="22"/>
      <c r="GR69" s="22"/>
      <c r="GS69" s="22"/>
      <c r="GT69" s="22"/>
      <c r="GU69" s="22"/>
      <c r="GV69" s="22"/>
      <c r="GW69" s="22"/>
      <c r="GX69" s="22"/>
      <c r="GY69" s="22"/>
      <c r="GZ69" s="22"/>
      <c r="HA69" s="22"/>
      <c r="HB69" s="22"/>
      <c r="HC69" s="22"/>
      <c r="HD69" s="22"/>
      <c r="HE69" s="22"/>
      <c r="HF69" s="22"/>
      <c r="HG69" s="22"/>
      <c r="HH69" s="22"/>
      <c r="HI69" s="22"/>
      <c r="HJ69" s="22"/>
      <c r="HK69" s="22"/>
      <c r="HL69" s="22"/>
      <c r="HM69" s="22"/>
      <c r="HN69" s="22"/>
      <c r="HO69" s="22"/>
      <c r="HP69" s="22"/>
      <c r="HQ69" s="22"/>
      <c r="HR69" s="22"/>
      <c r="HS69" s="22"/>
      <c r="HT69" s="22"/>
      <c r="HU69" s="22"/>
      <c r="HV69" s="22"/>
      <c r="HW69" s="22"/>
      <c r="HX69" s="22"/>
      <c r="HY69" s="22"/>
      <c r="HZ69" s="22"/>
      <c r="IA69" s="22"/>
      <c r="IB69" s="22"/>
      <c r="IC69" s="22"/>
      <c r="ID69" s="22"/>
      <c r="IE69" s="22"/>
      <c r="IF69" s="22"/>
      <c r="IG69" s="22"/>
      <c r="IH69" s="22"/>
      <c r="II69" s="22"/>
      <c r="IJ69" s="22"/>
      <c r="IK69" s="22"/>
      <c r="IL69" s="22"/>
      <c r="IM69" s="22"/>
      <c r="IN69" s="22"/>
      <c r="IO69" s="22"/>
      <c r="IP69" s="7"/>
    </row>
    <row r="70" spans="3:250" ht="5.65" customHeight="1" x14ac:dyDescent="0.15">
      <c r="C70" s="8"/>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7"/>
      <c r="GC70" s="222"/>
      <c r="GD70" s="4"/>
      <c r="GE70" s="4"/>
      <c r="GF70" s="8"/>
      <c r="GG70" s="4"/>
      <c r="GH70" s="4"/>
      <c r="GI70" s="22"/>
      <c r="GJ70" s="22"/>
      <c r="GK70" s="22"/>
      <c r="GL70" s="22"/>
      <c r="GM70" s="22"/>
      <c r="GN70" s="22"/>
      <c r="GO70" s="22"/>
      <c r="GP70" s="22"/>
      <c r="GQ70" s="22"/>
      <c r="GR70" s="22"/>
      <c r="GS70" s="22"/>
      <c r="GT70" s="22"/>
      <c r="GU70" s="22"/>
      <c r="GV70" s="22"/>
      <c r="GW70" s="22"/>
      <c r="GX70" s="22"/>
      <c r="GY70" s="22"/>
      <c r="GZ70" s="22"/>
      <c r="HA70" s="22"/>
      <c r="HB70" s="22"/>
      <c r="HC70" s="22"/>
      <c r="HD70" s="22"/>
      <c r="HE70" s="22"/>
      <c r="HF70" s="22"/>
      <c r="HG70" s="22"/>
      <c r="HH70" s="22"/>
      <c r="HI70" s="22"/>
      <c r="HJ70" s="22"/>
      <c r="HK70" s="22"/>
      <c r="HL70" s="22"/>
      <c r="HM70" s="22"/>
      <c r="HN70" s="22"/>
      <c r="HO70" s="22"/>
      <c r="HP70" s="22"/>
      <c r="HQ70" s="22"/>
      <c r="HR70" s="22"/>
      <c r="HS70" s="22"/>
      <c r="HT70" s="22"/>
      <c r="HU70" s="22"/>
      <c r="HV70" s="22"/>
      <c r="HW70" s="22"/>
      <c r="HX70" s="22"/>
      <c r="HY70" s="22"/>
      <c r="HZ70" s="22"/>
      <c r="IA70" s="22"/>
      <c r="IB70" s="22"/>
      <c r="IC70" s="22"/>
      <c r="ID70" s="22"/>
      <c r="IE70" s="22"/>
      <c r="IF70" s="22"/>
      <c r="IG70" s="22"/>
      <c r="IH70" s="22"/>
      <c r="II70" s="22"/>
      <c r="IJ70" s="22"/>
      <c r="IK70" s="22"/>
      <c r="IL70" s="22"/>
      <c r="IM70" s="22"/>
      <c r="IN70" s="22"/>
      <c r="IO70" s="22"/>
      <c r="IP70" s="7"/>
    </row>
    <row r="71" spans="3:250" ht="5.65" customHeight="1" x14ac:dyDescent="0.15">
      <c r="C71" s="8"/>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7"/>
      <c r="GC71" s="222"/>
      <c r="GD71" s="4"/>
      <c r="GE71" s="4"/>
      <c r="GF71" s="8"/>
      <c r="GG71" s="4"/>
      <c r="GH71" s="4"/>
      <c r="GI71" s="22"/>
      <c r="GJ71" s="22"/>
      <c r="GK71" s="22"/>
      <c r="GL71" s="22"/>
      <c r="GM71" s="22"/>
      <c r="GN71" s="22"/>
      <c r="GO71" s="22"/>
      <c r="GP71" s="22"/>
      <c r="GQ71" s="22"/>
      <c r="GR71" s="22"/>
      <c r="GS71" s="22"/>
      <c r="GT71" s="22"/>
      <c r="GU71" s="22"/>
      <c r="GV71" s="22"/>
      <c r="GW71" s="22"/>
      <c r="GX71" s="22"/>
      <c r="GY71" s="22"/>
      <c r="GZ71" s="22"/>
      <c r="HA71" s="22"/>
      <c r="HB71" s="22"/>
      <c r="HC71" s="22"/>
      <c r="HD71" s="22"/>
      <c r="HE71" s="22"/>
      <c r="HF71" s="22"/>
      <c r="HG71" s="22"/>
      <c r="HH71" s="22"/>
      <c r="HI71" s="22"/>
      <c r="HJ71" s="22"/>
      <c r="HK71" s="22"/>
      <c r="HL71" s="22"/>
      <c r="HM71" s="22"/>
      <c r="HN71" s="22"/>
      <c r="HO71" s="22"/>
      <c r="HP71" s="22"/>
      <c r="HQ71" s="22"/>
      <c r="HR71" s="22"/>
      <c r="HS71" s="22"/>
      <c r="HT71" s="22"/>
      <c r="HU71" s="22"/>
      <c r="HV71" s="22"/>
      <c r="HW71" s="22"/>
      <c r="HX71" s="22"/>
      <c r="HY71" s="22"/>
      <c r="HZ71" s="22"/>
      <c r="IA71" s="22"/>
      <c r="IB71" s="22"/>
      <c r="IC71" s="22"/>
      <c r="ID71" s="22"/>
      <c r="IE71" s="22"/>
      <c r="IF71" s="22"/>
      <c r="IG71" s="22"/>
      <c r="IH71" s="22"/>
      <c r="II71" s="22"/>
      <c r="IJ71" s="22"/>
      <c r="IK71" s="22"/>
      <c r="IL71" s="22"/>
      <c r="IM71" s="22"/>
      <c r="IN71" s="22"/>
      <c r="IO71" s="22"/>
      <c r="IP71" s="7"/>
    </row>
    <row r="72" spans="3:250" ht="5.65" customHeight="1" x14ac:dyDescent="0.15">
      <c r="C72" s="8"/>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7"/>
      <c r="GC72" s="222"/>
      <c r="GD72" s="4"/>
      <c r="GE72" s="4"/>
      <c r="GF72" s="8"/>
      <c r="GG72" s="4"/>
      <c r="GH72" s="4"/>
      <c r="GI72" s="22"/>
      <c r="GJ72" s="22"/>
      <c r="GK72" s="22"/>
      <c r="GL72" s="22"/>
      <c r="GM72" s="22"/>
      <c r="GN72" s="22"/>
      <c r="GO72" s="22"/>
      <c r="GP72" s="22"/>
      <c r="GQ72" s="22"/>
      <c r="GR72" s="22"/>
      <c r="GS72" s="22"/>
      <c r="GT72" s="22"/>
      <c r="GU72" s="22"/>
      <c r="GV72" s="22"/>
      <c r="GW72" s="22"/>
      <c r="GX72" s="22"/>
      <c r="GY72" s="22"/>
      <c r="GZ72" s="22"/>
      <c r="HA72" s="22"/>
      <c r="HB72" s="22"/>
      <c r="HC72" s="22"/>
      <c r="HD72" s="22"/>
      <c r="HE72" s="22"/>
      <c r="HF72" s="22"/>
      <c r="HG72" s="22"/>
      <c r="HH72" s="22"/>
      <c r="HI72" s="22"/>
      <c r="HJ72" s="22"/>
      <c r="HK72" s="22"/>
      <c r="HL72" s="22"/>
      <c r="HM72" s="22"/>
      <c r="HN72" s="22"/>
      <c r="HO72" s="22"/>
      <c r="HP72" s="22"/>
      <c r="HQ72" s="22"/>
      <c r="HR72" s="22"/>
      <c r="HS72" s="22"/>
      <c r="HT72" s="22"/>
      <c r="HU72" s="22"/>
      <c r="HV72" s="22"/>
      <c r="HW72" s="22"/>
      <c r="HX72" s="22"/>
      <c r="HY72" s="22"/>
      <c r="HZ72" s="22"/>
      <c r="IA72" s="22"/>
      <c r="IB72" s="22"/>
      <c r="IC72" s="22"/>
      <c r="ID72" s="22"/>
      <c r="IE72" s="22"/>
      <c r="IF72" s="22"/>
      <c r="IG72" s="22"/>
      <c r="IH72" s="22"/>
      <c r="II72" s="22"/>
      <c r="IJ72" s="22"/>
      <c r="IK72" s="22"/>
      <c r="IL72" s="22"/>
      <c r="IM72" s="22"/>
      <c r="IN72" s="22"/>
      <c r="IO72" s="22"/>
      <c r="IP72" s="7"/>
    </row>
    <row r="73" spans="3:250" ht="5.65" customHeight="1" x14ac:dyDescent="0.15">
      <c r="C73" s="8"/>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7"/>
      <c r="GC73" s="222"/>
      <c r="GD73" s="4"/>
      <c r="GE73" s="4"/>
      <c r="GF73" s="8"/>
      <c r="GG73" s="4"/>
      <c r="GH73" s="4"/>
      <c r="GI73" s="22"/>
      <c r="GJ73" s="22"/>
      <c r="GK73" s="22"/>
      <c r="GL73" s="22"/>
      <c r="GM73" s="22"/>
      <c r="GN73" s="22"/>
      <c r="GO73" s="22"/>
      <c r="GP73" s="22"/>
      <c r="GQ73" s="22"/>
      <c r="GR73" s="22"/>
      <c r="GS73" s="22"/>
      <c r="GT73" s="22"/>
      <c r="GU73" s="22"/>
      <c r="GV73" s="22"/>
      <c r="GW73" s="22"/>
      <c r="GX73" s="22"/>
      <c r="GY73" s="22"/>
      <c r="GZ73" s="22"/>
      <c r="HA73" s="22"/>
      <c r="HB73" s="22"/>
      <c r="HC73" s="22"/>
      <c r="HD73" s="22"/>
      <c r="HE73" s="22"/>
      <c r="HF73" s="22"/>
      <c r="HG73" s="22"/>
      <c r="HH73" s="22"/>
      <c r="HI73" s="22"/>
      <c r="HJ73" s="22"/>
      <c r="HK73" s="22"/>
      <c r="HL73" s="22"/>
      <c r="HM73" s="22"/>
      <c r="HN73" s="22"/>
      <c r="HO73" s="22"/>
      <c r="HP73" s="22"/>
      <c r="HQ73" s="22"/>
      <c r="HR73" s="22"/>
      <c r="HS73" s="22"/>
      <c r="HT73" s="22"/>
      <c r="HU73" s="22"/>
      <c r="HV73" s="22"/>
      <c r="HW73" s="22"/>
      <c r="HX73" s="22"/>
      <c r="HY73" s="22"/>
      <c r="HZ73" s="22"/>
      <c r="IA73" s="22"/>
      <c r="IB73" s="22"/>
      <c r="IC73" s="22"/>
      <c r="ID73" s="22"/>
      <c r="IE73" s="22"/>
      <c r="IF73" s="22"/>
      <c r="IG73" s="22"/>
      <c r="IH73" s="22"/>
      <c r="II73" s="22"/>
      <c r="IJ73" s="22"/>
      <c r="IK73" s="22"/>
      <c r="IL73" s="22"/>
      <c r="IM73" s="22"/>
      <c r="IN73" s="22"/>
      <c r="IO73" s="22"/>
      <c r="IP73" s="7"/>
    </row>
    <row r="74" spans="3:250" ht="5.65" customHeight="1" x14ac:dyDescent="0.15">
      <c r="C74" s="8"/>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3"/>
      <c r="FY74" s="3"/>
      <c r="FZ74" s="3"/>
      <c r="GA74" s="3"/>
      <c r="GB74" s="12"/>
      <c r="GC74" s="3"/>
      <c r="GD74" s="4"/>
      <c r="GE74" s="4"/>
      <c r="GF74" s="8"/>
      <c r="GG74" s="4"/>
      <c r="GH74" s="4"/>
      <c r="GI74" s="22"/>
      <c r="GJ74" s="22"/>
      <c r="GK74" s="22"/>
      <c r="GL74" s="22"/>
      <c r="GM74" s="22"/>
      <c r="GN74" s="22"/>
      <c r="GO74" s="22"/>
      <c r="GP74" s="22"/>
      <c r="GQ74" s="22"/>
      <c r="GR74" s="22"/>
      <c r="GS74" s="22"/>
      <c r="GT74" s="22"/>
      <c r="GU74" s="22"/>
      <c r="GV74" s="22"/>
      <c r="GW74" s="22"/>
      <c r="GX74" s="22"/>
      <c r="GY74" s="22"/>
      <c r="GZ74" s="22"/>
      <c r="HA74" s="22"/>
      <c r="HB74" s="22"/>
      <c r="HC74" s="22"/>
      <c r="HD74" s="22"/>
      <c r="HE74" s="22"/>
      <c r="HF74" s="22"/>
      <c r="HG74" s="22"/>
      <c r="HH74" s="22"/>
      <c r="HI74" s="22"/>
      <c r="HJ74" s="22"/>
      <c r="HK74" s="22"/>
      <c r="HL74" s="22"/>
      <c r="HM74" s="22"/>
      <c r="HN74" s="22"/>
      <c r="HO74" s="22"/>
      <c r="HP74" s="22"/>
      <c r="HQ74" s="22"/>
      <c r="HR74" s="22"/>
      <c r="HS74" s="22"/>
      <c r="HT74" s="22"/>
      <c r="HU74" s="22"/>
      <c r="HV74" s="22"/>
      <c r="HW74" s="22"/>
      <c r="HX74" s="22"/>
      <c r="HY74" s="22"/>
      <c r="HZ74" s="22"/>
      <c r="IA74" s="22"/>
      <c r="IB74" s="22"/>
      <c r="IC74" s="22"/>
      <c r="ID74" s="22"/>
      <c r="IE74" s="22"/>
      <c r="IF74" s="22"/>
      <c r="IG74" s="22"/>
      <c r="IH74" s="22"/>
      <c r="II74" s="22"/>
      <c r="IJ74" s="22"/>
      <c r="IK74" s="22"/>
      <c r="IL74" s="22"/>
      <c r="IM74" s="22"/>
      <c r="IN74" s="22"/>
      <c r="IO74" s="22"/>
      <c r="IP74" s="7"/>
    </row>
    <row r="75" spans="3:250" ht="5.65" customHeight="1" x14ac:dyDescent="0.15">
      <c r="C75" s="8"/>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7"/>
      <c r="GC75" s="4"/>
      <c r="GD75" s="4"/>
      <c r="GE75" s="4"/>
      <c r="GF75" s="8"/>
      <c r="GG75" s="4"/>
      <c r="GH75" s="4"/>
      <c r="GI75" s="22"/>
      <c r="GJ75" s="22"/>
      <c r="GK75" s="22"/>
      <c r="GL75" s="22"/>
      <c r="GM75" s="22"/>
      <c r="GN75" s="22"/>
      <c r="GO75" s="22"/>
      <c r="GP75" s="22"/>
      <c r="GQ75" s="22"/>
      <c r="GR75" s="22"/>
      <c r="GS75" s="22"/>
      <c r="GT75" s="22"/>
      <c r="GU75" s="22"/>
      <c r="GV75" s="22"/>
      <c r="GW75" s="22"/>
      <c r="GX75" s="22"/>
      <c r="GY75" s="22"/>
      <c r="GZ75" s="22"/>
      <c r="HA75" s="22"/>
      <c r="HB75" s="22"/>
      <c r="HC75" s="22"/>
      <c r="HD75" s="22"/>
      <c r="HE75" s="22"/>
      <c r="HF75" s="22"/>
      <c r="HG75" s="22"/>
      <c r="HH75" s="22"/>
      <c r="HI75" s="22"/>
      <c r="HJ75" s="22"/>
      <c r="HK75" s="22"/>
      <c r="HL75" s="22"/>
      <c r="HM75" s="22"/>
      <c r="HN75" s="22"/>
      <c r="HO75" s="22"/>
      <c r="HP75" s="22"/>
      <c r="HQ75" s="22"/>
      <c r="HR75" s="22"/>
      <c r="HS75" s="22"/>
      <c r="HT75" s="22"/>
      <c r="HU75" s="22"/>
      <c r="HV75" s="22"/>
      <c r="HW75" s="22"/>
      <c r="HX75" s="22"/>
      <c r="HY75" s="22"/>
      <c r="HZ75" s="22"/>
      <c r="IA75" s="22"/>
      <c r="IB75" s="22"/>
      <c r="IC75" s="22"/>
      <c r="ID75" s="22"/>
      <c r="IE75" s="22"/>
      <c r="IF75" s="22"/>
      <c r="IG75" s="22"/>
      <c r="IH75" s="22"/>
      <c r="II75" s="22"/>
      <c r="IJ75" s="22"/>
      <c r="IK75" s="22"/>
      <c r="IL75" s="22"/>
      <c r="IM75" s="22"/>
      <c r="IN75" s="22"/>
      <c r="IO75" s="22"/>
      <c r="IP75" s="7"/>
    </row>
    <row r="76" spans="3:250" ht="5.65" customHeight="1" x14ac:dyDescent="0.15">
      <c r="C76" s="8"/>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7"/>
      <c r="GC76" s="4"/>
      <c r="GD76" s="4"/>
      <c r="GE76" s="4"/>
      <c r="GF76" s="8"/>
      <c r="GG76" s="4"/>
      <c r="GH76" s="4"/>
      <c r="GI76" s="22"/>
      <c r="GJ76" s="22"/>
      <c r="GK76" s="22"/>
      <c r="GL76" s="22"/>
      <c r="GM76" s="22"/>
      <c r="GN76" s="22"/>
      <c r="GO76" s="22"/>
      <c r="GP76" s="22"/>
      <c r="GQ76" s="22"/>
      <c r="GR76" s="22"/>
      <c r="GS76" s="22"/>
      <c r="GT76" s="22"/>
      <c r="GU76" s="22"/>
      <c r="GV76" s="22"/>
      <c r="GW76" s="22"/>
      <c r="GX76" s="22"/>
      <c r="GY76" s="22"/>
      <c r="GZ76" s="22"/>
      <c r="HA76" s="22"/>
      <c r="HB76" s="22"/>
      <c r="HC76" s="22"/>
      <c r="HD76" s="22"/>
      <c r="HE76" s="22"/>
      <c r="HF76" s="22"/>
      <c r="HG76" s="22"/>
      <c r="HH76" s="22"/>
      <c r="HI76" s="22"/>
      <c r="HJ76" s="22"/>
      <c r="HK76" s="22"/>
      <c r="HL76" s="22"/>
      <c r="HM76" s="22"/>
      <c r="HN76" s="22"/>
      <c r="HO76" s="22"/>
      <c r="HP76" s="22"/>
      <c r="HQ76" s="22"/>
      <c r="HR76" s="22"/>
      <c r="HS76" s="22"/>
      <c r="HT76" s="22"/>
      <c r="HU76" s="22"/>
      <c r="HV76" s="22"/>
      <c r="HW76" s="22"/>
      <c r="HX76" s="22"/>
      <c r="HY76" s="22"/>
      <c r="HZ76" s="22"/>
      <c r="IA76" s="22"/>
      <c r="IB76" s="22"/>
      <c r="IC76" s="22"/>
      <c r="ID76" s="22"/>
      <c r="IE76" s="22"/>
      <c r="IF76" s="22"/>
      <c r="IG76" s="22"/>
      <c r="IH76" s="22"/>
      <c r="II76" s="22"/>
      <c r="IJ76" s="22"/>
      <c r="IK76" s="22"/>
      <c r="IL76" s="22"/>
      <c r="IM76" s="22"/>
      <c r="IN76" s="22"/>
      <c r="IO76" s="22"/>
      <c r="IP76" s="7"/>
    </row>
    <row r="77" spans="3:250" ht="5.65" customHeight="1" x14ac:dyDescent="0.15">
      <c r="C77" s="8"/>
      <c r="D77" s="4"/>
      <c r="E77" s="4"/>
      <c r="F77" s="4"/>
      <c r="G77" s="4"/>
      <c r="H77" s="4"/>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4"/>
      <c r="FY77" s="4"/>
      <c r="FZ77" s="4"/>
      <c r="GA77" s="4"/>
      <c r="GB77" s="7"/>
      <c r="GC77" s="4"/>
      <c r="GD77" s="4"/>
      <c r="GE77" s="4"/>
      <c r="GF77" s="8"/>
      <c r="GG77" s="4"/>
      <c r="GH77" s="4"/>
      <c r="GI77" s="22"/>
      <c r="GJ77" s="22"/>
      <c r="GK77" s="22"/>
      <c r="GL77" s="22"/>
      <c r="GM77" s="22"/>
      <c r="GN77" s="22"/>
      <c r="GO77" s="22"/>
      <c r="GP77" s="22"/>
      <c r="GQ77" s="22"/>
      <c r="GR77" s="22"/>
      <c r="GS77" s="22"/>
      <c r="GT77" s="22"/>
      <c r="GU77" s="22"/>
      <c r="GV77" s="22"/>
      <c r="GW77" s="22"/>
      <c r="GX77" s="22"/>
      <c r="GY77" s="22"/>
      <c r="GZ77" s="22"/>
      <c r="HA77" s="22"/>
      <c r="HB77" s="22"/>
      <c r="HC77" s="22"/>
      <c r="HD77" s="22"/>
      <c r="HE77" s="22"/>
      <c r="HF77" s="22"/>
      <c r="HG77" s="22"/>
      <c r="HH77" s="22"/>
      <c r="HI77" s="22"/>
      <c r="HJ77" s="22"/>
      <c r="HK77" s="22"/>
      <c r="HL77" s="22"/>
      <c r="HM77" s="22"/>
      <c r="HN77" s="22"/>
      <c r="HO77" s="22"/>
      <c r="HP77" s="22"/>
      <c r="HQ77" s="22"/>
      <c r="HR77" s="22"/>
      <c r="HS77" s="22"/>
      <c r="HT77" s="22"/>
      <c r="HU77" s="22"/>
      <c r="HV77" s="22"/>
      <c r="HW77" s="22"/>
      <c r="HX77" s="22"/>
      <c r="HY77" s="22"/>
      <c r="HZ77" s="22"/>
      <c r="IA77" s="22"/>
      <c r="IB77" s="22"/>
      <c r="IC77" s="22"/>
      <c r="ID77" s="22"/>
      <c r="IE77" s="22"/>
      <c r="IF77" s="22"/>
      <c r="IG77" s="22"/>
      <c r="IH77" s="22"/>
      <c r="II77" s="22"/>
      <c r="IJ77" s="22"/>
      <c r="IK77" s="22"/>
      <c r="IL77" s="22"/>
      <c r="IM77" s="22"/>
      <c r="IN77" s="22"/>
      <c r="IO77" s="22"/>
      <c r="IP77" s="7"/>
    </row>
    <row r="78" spans="3:250" ht="5.65" customHeight="1" x14ac:dyDescent="0.15">
      <c r="C78" s="8"/>
      <c r="D78" s="4"/>
      <c r="E78" s="4"/>
      <c r="F78" s="4"/>
      <c r="G78" s="4"/>
      <c r="H78" s="4"/>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c r="FS78" s="39"/>
      <c r="FT78" s="39"/>
      <c r="FU78" s="39"/>
      <c r="FV78" s="39"/>
      <c r="FW78" s="39"/>
      <c r="FX78" s="4"/>
      <c r="FY78" s="4"/>
      <c r="FZ78" s="4"/>
      <c r="GA78" s="4"/>
      <c r="GB78" s="7"/>
      <c r="GC78" s="4"/>
      <c r="GD78" s="4"/>
      <c r="GE78" s="4"/>
      <c r="GF78" s="8"/>
      <c r="GG78" s="4"/>
      <c r="GH78" s="4"/>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22"/>
      <c r="IM78" s="22"/>
      <c r="IN78" s="22"/>
      <c r="IO78" s="22"/>
      <c r="IP78" s="7"/>
    </row>
    <row r="79" spans="3:250" ht="5.65" customHeight="1" x14ac:dyDescent="0.15">
      <c r="C79" s="8"/>
      <c r="D79" s="4"/>
      <c r="E79" s="4"/>
      <c r="F79" s="4"/>
      <c r="G79" s="4"/>
      <c r="H79" s="4"/>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c r="FS79" s="39"/>
      <c r="FT79" s="39"/>
      <c r="FU79" s="39"/>
      <c r="FV79" s="39"/>
      <c r="FW79" s="39"/>
      <c r="FX79" s="4"/>
      <c r="FY79" s="4"/>
      <c r="FZ79" s="4"/>
      <c r="GA79" s="4"/>
      <c r="GB79" s="7"/>
      <c r="GC79" s="4"/>
      <c r="GD79" s="4"/>
      <c r="GE79" s="4"/>
      <c r="GF79" s="8"/>
      <c r="GG79" s="4"/>
      <c r="GH79" s="4"/>
      <c r="GI79" s="22"/>
      <c r="GJ79" s="22"/>
      <c r="GK79" s="22"/>
      <c r="GL79" s="22"/>
      <c r="GM79" s="22"/>
      <c r="GN79" s="22"/>
      <c r="GO79" s="22"/>
      <c r="GP79" s="22"/>
      <c r="GQ79" s="22"/>
      <c r="GR79" s="22"/>
      <c r="GS79" s="22"/>
      <c r="GT79" s="22"/>
      <c r="GU79" s="22"/>
      <c r="GV79" s="22"/>
      <c r="GW79" s="22"/>
      <c r="GX79" s="22"/>
      <c r="GY79" s="22"/>
      <c r="GZ79" s="22"/>
      <c r="HA79" s="22"/>
      <c r="HB79" s="22"/>
      <c r="HC79" s="22"/>
      <c r="HD79" s="22"/>
      <c r="HE79" s="22"/>
      <c r="HF79" s="22"/>
      <c r="HG79" s="22"/>
      <c r="HH79" s="22"/>
      <c r="HI79" s="22"/>
      <c r="HJ79" s="22"/>
      <c r="HK79" s="22"/>
      <c r="HL79" s="22"/>
      <c r="HM79" s="22"/>
      <c r="HN79" s="22"/>
      <c r="HO79" s="22"/>
      <c r="HP79" s="22"/>
      <c r="HQ79" s="22"/>
      <c r="HR79" s="22"/>
      <c r="HS79" s="22"/>
      <c r="HT79" s="22"/>
      <c r="HU79" s="22"/>
      <c r="HV79" s="22"/>
      <c r="HW79" s="22"/>
      <c r="HX79" s="22"/>
      <c r="HY79" s="22"/>
      <c r="HZ79" s="22"/>
      <c r="IA79" s="22"/>
      <c r="IB79" s="22"/>
      <c r="IC79" s="22"/>
      <c r="ID79" s="22"/>
      <c r="IE79" s="22"/>
      <c r="IF79" s="22"/>
      <c r="IG79" s="22"/>
      <c r="IH79" s="22"/>
      <c r="II79" s="22"/>
      <c r="IJ79" s="22"/>
      <c r="IK79" s="22"/>
      <c r="IL79" s="22"/>
      <c r="IM79" s="22"/>
      <c r="IN79" s="22"/>
      <c r="IO79" s="22"/>
      <c r="IP79" s="7"/>
    </row>
    <row r="80" spans="3:250" ht="5.65" customHeight="1" x14ac:dyDescent="0.15">
      <c r="C80" s="8"/>
      <c r="D80" s="4"/>
      <c r="E80" s="4"/>
      <c r="F80" s="4"/>
      <c r="G80" s="4"/>
      <c r="H80" s="4"/>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4"/>
      <c r="FY80" s="4"/>
      <c r="FZ80" s="4"/>
      <c r="GA80" s="4"/>
      <c r="GB80" s="7"/>
      <c r="GC80" s="4"/>
      <c r="GD80" s="4"/>
      <c r="GE80" s="4"/>
      <c r="GF80" s="8"/>
      <c r="GG80" s="4"/>
      <c r="GH80" s="4"/>
      <c r="GI80" s="22"/>
      <c r="GJ80" s="22"/>
      <c r="GK80" s="22"/>
      <c r="GL80" s="22"/>
      <c r="GM80" s="22"/>
      <c r="GN80" s="22"/>
      <c r="GO80" s="22"/>
      <c r="GP80" s="22"/>
      <c r="GQ80" s="22"/>
      <c r="GR80" s="22"/>
      <c r="GS80" s="22"/>
      <c r="GT80" s="22"/>
      <c r="GU80" s="22"/>
      <c r="GV80" s="22"/>
      <c r="GW80" s="22"/>
      <c r="GX80" s="22"/>
      <c r="GY80" s="22"/>
      <c r="GZ80" s="22"/>
      <c r="HA80" s="22"/>
      <c r="HB80" s="22"/>
      <c r="HC80" s="22"/>
      <c r="HD80" s="22"/>
      <c r="HE80" s="22"/>
      <c r="HF80" s="22"/>
      <c r="HG80" s="22"/>
      <c r="HH80" s="22"/>
      <c r="HI80" s="22"/>
      <c r="HJ80" s="22"/>
      <c r="HK80" s="22"/>
      <c r="HL80" s="22"/>
      <c r="HM80" s="22"/>
      <c r="HN80" s="22"/>
      <c r="HO80" s="22"/>
      <c r="HP80" s="22"/>
      <c r="HQ80" s="22"/>
      <c r="HR80" s="22"/>
      <c r="HS80" s="22"/>
      <c r="HT80" s="22"/>
      <c r="HU80" s="22"/>
      <c r="HV80" s="22"/>
      <c r="HW80" s="22"/>
      <c r="HX80" s="22"/>
      <c r="HY80" s="22"/>
      <c r="HZ80" s="22"/>
      <c r="IA80" s="22"/>
      <c r="IB80" s="22"/>
      <c r="IC80" s="22"/>
      <c r="ID80" s="22"/>
      <c r="IE80" s="22"/>
      <c r="IF80" s="22"/>
      <c r="IG80" s="22"/>
      <c r="IH80" s="22"/>
      <c r="II80" s="22"/>
      <c r="IJ80" s="22"/>
      <c r="IK80" s="22"/>
      <c r="IL80" s="22"/>
      <c r="IM80" s="22"/>
      <c r="IN80" s="22"/>
      <c r="IO80" s="22"/>
      <c r="IP80" s="7"/>
    </row>
    <row r="81" spans="3:251" ht="5.65" customHeight="1" x14ac:dyDescent="0.15">
      <c r="C81" s="8"/>
      <c r="D81" s="4"/>
      <c r="E81" s="4"/>
      <c r="F81" s="4"/>
      <c r="G81" s="4"/>
      <c r="H81" s="4"/>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4"/>
      <c r="FY81" s="4"/>
      <c r="FZ81" s="4"/>
      <c r="GA81" s="4"/>
      <c r="GB81" s="7"/>
      <c r="GC81" s="4"/>
      <c r="GD81" s="4"/>
      <c r="GE81" s="4"/>
      <c r="GF81" s="8"/>
      <c r="GG81" s="4"/>
      <c r="GH81" s="4"/>
      <c r="GI81" s="22"/>
      <c r="GJ81" s="22"/>
      <c r="GK81" s="22"/>
      <c r="GL81" s="22"/>
      <c r="GM81" s="22"/>
      <c r="GN81" s="22"/>
      <c r="GO81" s="22"/>
      <c r="GP81" s="22"/>
      <c r="GQ81" s="22"/>
      <c r="GR81" s="22"/>
      <c r="GS81" s="22"/>
      <c r="GT81" s="22"/>
      <c r="GU81" s="22"/>
      <c r="GV81" s="22"/>
      <c r="GW81" s="22"/>
      <c r="GX81" s="22"/>
      <c r="GY81" s="22"/>
      <c r="GZ81" s="22"/>
      <c r="HA81" s="22"/>
      <c r="HB81" s="22"/>
      <c r="HC81" s="22"/>
      <c r="HD81" s="22"/>
      <c r="HE81" s="22"/>
      <c r="HF81" s="22"/>
      <c r="HG81" s="22"/>
      <c r="HH81" s="22"/>
      <c r="HI81" s="22"/>
      <c r="HJ81" s="22"/>
      <c r="HK81" s="22"/>
      <c r="HL81" s="22"/>
      <c r="HM81" s="22"/>
      <c r="HN81" s="22"/>
      <c r="HO81" s="22"/>
      <c r="HP81" s="22"/>
      <c r="HQ81" s="22"/>
      <c r="HR81" s="22"/>
      <c r="HS81" s="22"/>
      <c r="HT81" s="22"/>
      <c r="HU81" s="22"/>
      <c r="HV81" s="22"/>
      <c r="HW81" s="22"/>
      <c r="HX81" s="22"/>
      <c r="HY81" s="22"/>
      <c r="HZ81" s="22"/>
      <c r="IA81" s="22"/>
      <c r="IB81" s="22"/>
      <c r="IC81" s="22"/>
      <c r="ID81" s="22"/>
      <c r="IE81" s="22"/>
      <c r="IF81" s="22"/>
      <c r="IG81" s="22"/>
      <c r="IH81" s="22"/>
      <c r="II81" s="22"/>
      <c r="IJ81" s="22"/>
      <c r="IK81" s="22"/>
      <c r="IL81" s="22"/>
      <c r="IM81" s="22"/>
      <c r="IN81" s="22"/>
      <c r="IO81" s="22"/>
      <c r="IP81" s="7"/>
    </row>
    <row r="82" spans="3:251" ht="5.65" customHeight="1" x14ac:dyDescent="0.15">
      <c r="C82" s="8"/>
      <c r="D82" s="4"/>
      <c r="E82" s="4"/>
      <c r="F82" s="4"/>
      <c r="G82" s="4"/>
      <c r="H82" s="4"/>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c r="FS82" s="39"/>
      <c r="FT82" s="39"/>
      <c r="FU82" s="39"/>
      <c r="FV82" s="39"/>
      <c r="FW82" s="39"/>
      <c r="FX82" s="4"/>
      <c r="FY82" s="4"/>
      <c r="FZ82" s="4"/>
      <c r="GA82" s="4"/>
      <c r="GB82" s="7"/>
      <c r="GC82" s="4"/>
      <c r="GD82" s="4"/>
      <c r="GE82" s="4"/>
      <c r="GF82" s="8"/>
      <c r="GG82" s="4"/>
      <c r="GH82" s="4"/>
      <c r="GI82" s="22"/>
      <c r="GJ82" s="22"/>
      <c r="GK82" s="22"/>
      <c r="GL82" s="22"/>
      <c r="GM82" s="22"/>
      <c r="GN82" s="22"/>
      <c r="GO82" s="22"/>
      <c r="GP82" s="22"/>
      <c r="GQ82" s="22"/>
      <c r="GR82" s="22"/>
      <c r="GS82" s="22"/>
      <c r="GT82" s="22"/>
      <c r="GU82" s="22"/>
      <c r="GV82" s="22"/>
      <c r="GW82" s="22"/>
      <c r="GX82" s="22"/>
      <c r="GY82" s="22"/>
      <c r="GZ82" s="22"/>
      <c r="HA82" s="22"/>
      <c r="HB82" s="22"/>
      <c r="HC82" s="22"/>
      <c r="HD82" s="22"/>
      <c r="HE82" s="22"/>
      <c r="HF82" s="22"/>
      <c r="HG82" s="22"/>
      <c r="HH82" s="22"/>
      <c r="HI82" s="22"/>
      <c r="HJ82" s="22"/>
      <c r="HK82" s="22"/>
      <c r="HL82" s="22"/>
      <c r="HM82" s="22"/>
      <c r="HN82" s="22"/>
      <c r="HO82" s="22"/>
      <c r="HP82" s="22"/>
      <c r="HQ82" s="22"/>
      <c r="HR82" s="22"/>
      <c r="HS82" s="22"/>
      <c r="HT82" s="22"/>
      <c r="HU82" s="22"/>
      <c r="HV82" s="22"/>
      <c r="HW82" s="22"/>
      <c r="HX82" s="22"/>
      <c r="HY82" s="22"/>
      <c r="HZ82" s="22"/>
      <c r="IA82" s="22"/>
      <c r="IB82" s="22"/>
      <c r="IC82" s="22"/>
      <c r="ID82" s="22"/>
      <c r="IE82" s="22"/>
      <c r="IF82" s="22"/>
      <c r="IG82" s="22"/>
      <c r="IH82" s="22"/>
      <c r="II82" s="22"/>
      <c r="IJ82" s="22"/>
      <c r="IK82" s="22"/>
      <c r="IL82" s="22"/>
      <c r="IM82" s="22"/>
      <c r="IN82" s="22"/>
      <c r="IO82" s="22"/>
      <c r="IP82" s="7"/>
    </row>
    <row r="83" spans="3:251" ht="5.65" customHeight="1" x14ac:dyDescent="0.15">
      <c r="C83" s="8"/>
      <c r="D83" s="4"/>
      <c r="E83" s="4"/>
      <c r="F83" s="4"/>
      <c r="G83" s="4"/>
      <c r="H83" s="4"/>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4"/>
      <c r="FY83" s="4"/>
      <c r="FZ83" s="4"/>
      <c r="GA83" s="4"/>
      <c r="GB83" s="7"/>
      <c r="GC83" s="4"/>
      <c r="GD83" s="4"/>
      <c r="GE83" s="4"/>
      <c r="GF83" s="8"/>
      <c r="GG83" s="4"/>
      <c r="GH83" s="4"/>
      <c r="GI83" s="22"/>
      <c r="GJ83" s="22"/>
      <c r="GK83" s="22"/>
      <c r="GL83" s="22"/>
      <c r="GM83" s="22"/>
      <c r="GN83" s="22"/>
      <c r="GO83" s="22"/>
      <c r="GP83" s="22"/>
      <c r="GQ83" s="22"/>
      <c r="GR83" s="22"/>
      <c r="GS83" s="22"/>
      <c r="GT83" s="22"/>
      <c r="GU83" s="22"/>
      <c r="GV83" s="22"/>
      <c r="GW83" s="22"/>
      <c r="GX83" s="22"/>
      <c r="GY83" s="22"/>
      <c r="GZ83" s="22"/>
      <c r="HA83" s="22"/>
      <c r="HB83" s="22"/>
      <c r="HC83" s="22"/>
      <c r="HD83" s="22"/>
      <c r="HE83" s="22"/>
      <c r="HF83" s="22"/>
      <c r="HG83" s="22"/>
      <c r="HH83" s="22"/>
      <c r="HI83" s="22"/>
      <c r="HJ83" s="22"/>
      <c r="HK83" s="22"/>
      <c r="HL83" s="22"/>
      <c r="HM83" s="22"/>
      <c r="HN83" s="22"/>
      <c r="HO83" s="22"/>
      <c r="HP83" s="22"/>
      <c r="HQ83" s="22"/>
      <c r="HR83" s="22"/>
      <c r="HS83" s="22"/>
      <c r="HT83" s="22"/>
      <c r="HU83" s="22"/>
      <c r="HV83" s="22"/>
      <c r="HW83" s="22"/>
      <c r="HX83" s="22"/>
      <c r="HY83" s="22"/>
      <c r="HZ83" s="22"/>
      <c r="IA83" s="22"/>
      <c r="IB83" s="22"/>
      <c r="IC83" s="22"/>
      <c r="ID83" s="22"/>
      <c r="IE83" s="22"/>
      <c r="IF83" s="22"/>
      <c r="IG83" s="22"/>
      <c r="IH83" s="22"/>
      <c r="II83" s="22"/>
      <c r="IJ83" s="22"/>
      <c r="IK83" s="22"/>
      <c r="IL83" s="22"/>
      <c r="IM83" s="22"/>
      <c r="IN83" s="22"/>
      <c r="IO83" s="22"/>
      <c r="IP83" s="7"/>
    </row>
    <row r="84" spans="3:251" ht="5.65" customHeight="1" x14ac:dyDescent="0.15">
      <c r="C84" s="8"/>
      <c r="D84" s="4"/>
      <c r="E84" s="4"/>
      <c r="F84" s="4"/>
      <c r="G84" s="4"/>
      <c r="H84" s="4"/>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c r="FS84" s="39"/>
      <c r="FT84" s="39"/>
      <c r="FU84" s="39"/>
      <c r="FV84" s="39"/>
      <c r="FW84" s="39"/>
      <c r="FX84" s="4"/>
      <c r="FY84" s="4"/>
      <c r="FZ84" s="4"/>
      <c r="GA84" s="4"/>
      <c r="GB84" s="7"/>
      <c r="GC84" s="4"/>
      <c r="GD84" s="4"/>
      <c r="GE84" s="4"/>
      <c r="GF84" s="8"/>
      <c r="GG84" s="4"/>
      <c r="GH84" s="4"/>
      <c r="GI84" s="22"/>
      <c r="GJ84" s="22"/>
      <c r="GK84" s="22"/>
      <c r="GL84" s="22"/>
      <c r="GM84" s="22"/>
      <c r="GN84" s="22"/>
      <c r="GO84" s="22"/>
      <c r="GP84" s="22"/>
      <c r="GQ84" s="22"/>
      <c r="GR84" s="22"/>
      <c r="GS84" s="22"/>
      <c r="GT84" s="22"/>
      <c r="GU84" s="22"/>
      <c r="GV84" s="22"/>
      <c r="GW84" s="22"/>
      <c r="GX84" s="22"/>
      <c r="GY84" s="22"/>
      <c r="GZ84" s="22"/>
      <c r="HA84" s="22"/>
      <c r="HB84" s="22"/>
      <c r="HC84" s="22"/>
      <c r="HD84" s="22"/>
      <c r="HE84" s="22"/>
      <c r="HF84" s="22"/>
      <c r="HG84" s="22"/>
      <c r="HH84" s="22"/>
      <c r="HI84" s="22"/>
      <c r="HJ84" s="22"/>
      <c r="HK84" s="22"/>
      <c r="HL84" s="22"/>
      <c r="HM84" s="22"/>
      <c r="HN84" s="22"/>
      <c r="HO84" s="22"/>
      <c r="HP84" s="22"/>
      <c r="HQ84" s="22"/>
      <c r="HR84" s="22"/>
      <c r="HS84" s="22"/>
      <c r="HT84" s="22"/>
      <c r="HU84" s="22"/>
      <c r="HV84" s="22"/>
      <c r="HW84" s="22"/>
      <c r="HX84" s="22"/>
      <c r="HY84" s="22"/>
      <c r="HZ84" s="22"/>
      <c r="IA84" s="22"/>
      <c r="IB84" s="22"/>
      <c r="IC84" s="22"/>
      <c r="ID84" s="22"/>
      <c r="IE84" s="22"/>
      <c r="IF84" s="22"/>
      <c r="IG84" s="22"/>
      <c r="IH84" s="22"/>
      <c r="II84" s="22"/>
      <c r="IJ84" s="22"/>
      <c r="IK84" s="22"/>
      <c r="IL84" s="22"/>
      <c r="IM84" s="22"/>
      <c r="IN84" s="22"/>
      <c r="IO84" s="22"/>
      <c r="IP84" s="7"/>
      <c r="IQ84" s="23"/>
    </row>
    <row r="85" spans="3:251" ht="5.65" customHeight="1" x14ac:dyDescent="0.15">
      <c r="C85" s="8"/>
      <c r="D85" s="4"/>
      <c r="E85" s="4"/>
      <c r="F85" s="4"/>
      <c r="G85" s="4"/>
      <c r="H85" s="4"/>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4"/>
      <c r="FY85" s="4"/>
      <c r="FZ85" s="4"/>
      <c r="GA85" s="4"/>
      <c r="GB85" s="7"/>
      <c r="GC85" s="4"/>
      <c r="GD85" s="4"/>
      <c r="GE85" s="4"/>
      <c r="GF85" s="8"/>
      <c r="GG85" s="4"/>
      <c r="GH85" s="4"/>
      <c r="GI85" s="22"/>
      <c r="GJ85" s="22"/>
      <c r="GK85" s="22"/>
      <c r="GL85" s="22"/>
      <c r="GM85" s="22"/>
      <c r="GN85" s="22"/>
      <c r="GO85" s="22"/>
      <c r="GP85" s="22"/>
      <c r="GQ85" s="22"/>
      <c r="GR85" s="22"/>
      <c r="GS85" s="22"/>
      <c r="GT85" s="22"/>
      <c r="GU85" s="22"/>
      <c r="GV85" s="22"/>
      <c r="GW85" s="22"/>
      <c r="GX85" s="22"/>
      <c r="GY85" s="22"/>
      <c r="GZ85" s="22"/>
      <c r="HA85" s="22"/>
      <c r="HB85" s="22"/>
      <c r="HC85" s="22"/>
      <c r="HD85" s="22"/>
      <c r="HE85" s="22"/>
      <c r="HF85" s="22"/>
      <c r="HG85" s="22"/>
      <c r="HH85" s="22"/>
      <c r="HI85" s="22"/>
      <c r="HJ85" s="22"/>
      <c r="HK85" s="22"/>
      <c r="HL85" s="22"/>
      <c r="HM85" s="22"/>
      <c r="HN85" s="22"/>
      <c r="HO85" s="22"/>
      <c r="HP85" s="22"/>
      <c r="HQ85" s="22"/>
      <c r="HR85" s="22"/>
      <c r="HS85" s="22"/>
      <c r="HT85" s="22"/>
      <c r="HU85" s="22"/>
      <c r="HV85" s="22"/>
      <c r="HW85" s="22"/>
      <c r="HX85" s="22"/>
      <c r="HY85" s="22"/>
      <c r="HZ85" s="22"/>
      <c r="IA85" s="22"/>
      <c r="IB85" s="22"/>
      <c r="IC85" s="22"/>
      <c r="ID85" s="22"/>
      <c r="IE85" s="22"/>
      <c r="IF85" s="22"/>
      <c r="IG85" s="22"/>
      <c r="IH85" s="22"/>
      <c r="II85" s="22"/>
      <c r="IJ85" s="22"/>
      <c r="IK85" s="22"/>
      <c r="IL85" s="22"/>
      <c r="IM85" s="22"/>
      <c r="IN85" s="22"/>
      <c r="IO85" s="22"/>
      <c r="IP85" s="7"/>
    </row>
    <row r="86" spans="3:251" ht="5.65" customHeight="1" x14ac:dyDescent="0.15">
      <c r="C86" s="8"/>
      <c r="D86" s="4"/>
      <c r="E86" s="4"/>
      <c r="F86" s="4"/>
      <c r="G86" s="4"/>
      <c r="H86" s="4"/>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4"/>
      <c r="FY86" s="4"/>
      <c r="FZ86" s="4"/>
      <c r="GA86" s="4"/>
      <c r="GB86" s="7"/>
      <c r="GC86" s="4"/>
      <c r="GD86" s="4"/>
      <c r="GE86" s="4"/>
      <c r="GF86" s="8"/>
      <c r="GG86" s="4"/>
      <c r="GH86" s="4"/>
      <c r="GI86" s="22"/>
      <c r="GJ86" s="22"/>
      <c r="GK86" s="22"/>
      <c r="GL86" s="22"/>
      <c r="GM86" s="22"/>
      <c r="GN86" s="22"/>
      <c r="GO86" s="22"/>
      <c r="GP86" s="22"/>
      <c r="GQ86" s="22"/>
      <c r="GR86" s="22"/>
      <c r="GS86" s="22"/>
      <c r="GT86" s="22"/>
      <c r="GU86" s="22"/>
      <c r="GV86" s="22"/>
      <c r="GW86" s="22"/>
      <c r="GX86" s="22"/>
      <c r="GY86" s="22"/>
      <c r="GZ86" s="22"/>
      <c r="HA86" s="22"/>
      <c r="HB86" s="22"/>
      <c r="HC86" s="22"/>
      <c r="HD86" s="22"/>
      <c r="HE86" s="22"/>
      <c r="HF86" s="22"/>
      <c r="HG86" s="22"/>
      <c r="HH86" s="22"/>
      <c r="HI86" s="22"/>
      <c r="HJ86" s="22"/>
      <c r="HK86" s="22"/>
      <c r="HL86" s="22"/>
      <c r="HM86" s="22"/>
      <c r="HN86" s="22"/>
      <c r="HO86" s="22"/>
      <c r="HP86" s="22"/>
      <c r="HQ86" s="22"/>
      <c r="HR86" s="22"/>
      <c r="HS86" s="22"/>
      <c r="HT86" s="22"/>
      <c r="HU86" s="22"/>
      <c r="HV86" s="22"/>
      <c r="HW86" s="22"/>
      <c r="HX86" s="22"/>
      <c r="HY86" s="22"/>
      <c r="HZ86" s="22"/>
      <c r="IA86" s="22"/>
      <c r="IB86" s="22"/>
      <c r="IC86" s="22"/>
      <c r="ID86" s="22"/>
      <c r="IE86" s="22"/>
      <c r="IF86" s="22"/>
      <c r="IG86" s="22"/>
      <c r="IH86" s="22"/>
      <c r="II86" s="22"/>
      <c r="IJ86" s="22"/>
      <c r="IK86" s="22"/>
      <c r="IL86" s="22"/>
      <c r="IM86" s="22"/>
      <c r="IN86" s="22"/>
      <c r="IO86" s="22"/>
      <c r="IP86" s="7"/>
    </row>
    <row r="87" spans="3:251" ht="5.65" customHeight="1" x14ac:dyDescent="0.15">
      <c r="C87" s="8"/>
      <c r="D87" s="4"/>
      <c r="E87" s="4"/>
      <c r="F87" s="4"/>
      <c r="G87" s="4"/>
      <c r="H87" s="4"/>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c r="FS87" s="39"/>
      <c r="FT87" s="39"/>
      <c r="FU87" s="39"/>
      <c r="FV87" s="39"/>
      <c r="FW87" s="39"/>
      <c r="FX87" s="4"/>
      <c r="FY87" s="4"/>
      <c r="FZ87" s="4"/>
      <c r="GA87" s="4"/>
      <c r="GB87" s="7"/>
      <c r="GC87" s="4"/>
      <c r="GD87" s="4"/>
      <c r="GE87" s="4"/>
      <c r="GF87" s="8"/>
      <c r="GG87" s="4"/>
      <c r="GH87" s="4"/>
      <c r="GI87" s="22"/>
      <c r="GJ87" s="22"/>
      <c r="GK87" s="22"/>
      <c r="GL87" s="22"/>
      <c r="GM87" s="22"/>
      <c r="GN87" s="22"/>
      <c r="GO87" s="22"/>
      <c r="GP87" s="22"/>
      <c r="GQ87" s="22"/>
      <c r="GR87" s="22"/>
      <c r="GS87" s="22"/>
      <c r="GT87" s="22"/>
      <c r="GU87" s="22"/>
      <c r="GV87" s="22"/>
      <c r="GW87" s="22"/>
      <c r="GX87" s="22"/>
      <c r="GY87" s="22"/>
      <c r="GZ87" s="22"/>
      <c r="HA87" s="22"/>
      <c r="HB87" s="22"/>
      <c r="HC87" s="22"/>
      <c r="HD87" s="22"/>
      <c r="HE87" s="22"/>
      <c r="HF87" s="22"/>
      <c r="HG87" s="22"/>
      <c r="HH87" s="22"/>
      <c r="HI87" s="22"/>
      <c r="HJ87" s="22"/>
      <c r="HK87" s="22"/>
      <c r="HL87" s="22"/>
      <c r="HM87" s="22"/>
      <c r="HN87" s="22"/>
      <c r="HO87" s="22"/>
      <c r="HP87" s="22"/>
      <c r="HQ87" s="22"/>
      <c r="HR87" s="22"/>
      <c r="HS87" s="22"/>
      <c r="HT87" s="22"/>
      <c r="HU87" s="22"/>
      <c r="HV87" s="22"/>
      <c r="HW87" s="22"/>
      <c r="HX87" s="22"/>
      <c r="HY87" s="22"/>
      <c r="HZ87" s="22"/>
      <c r="IA87" s="22"/>
      <c r="IB87" s="22"/>
      <c r="IC87" s="22"/>
      <c r="ID87" s="22"/>
      <c r="IE87" s="22"/>
      <c r="IF87" s="22"/>
      <c r="IG87" s="22"/>
      <c r="IH87" s="22"/>
      <c r="II87" s="22"/>
      <c r="IJ87" s="22"/>
      <c r="IK87" s="22"/>
      <c r="IL87" s="22"/>
      <c r="IM87" s="22"/>
      <c r="IN87" s="22"/>
      <c r="IO87" s="22"/>
      <c r="IP87" s="7"/>
    </row>
    <row r="88" spans="3:251" ht="5.65" customHeight="1" x14ac:dyDescent="0.15">
      <c r="C88" s="8"/>
      <c r="D88" s="4"/>
      <c r="E88" s="4"/>
      <c r="F88" s="4"/>
      <c r="G88" s="4"/>
      <c r="H88" s="4"/>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c r="FS88" s="39"/>
      <c r="FT88" s="39"/>
      <c r="FU88" s="39"/>
      <c r="FV88" s="39"/>
      <c r="FW88" s="39"/>
      <c r="FX88" s="4"/>
      <c r="FY88" s="4"/>
      <c r="FZ88" s="4"/>
      <c r="GA88" s="4"/>
      <c r="GB88" s="7"/>
      <c r="GC88" s="4"/>
      <c r="GD88" s="4"/>
      <c r="GE88" s="4"/>
      <c r="GF88" s="8"/>
      <c r="GG88" s="4"/>
      <c r="GH88" s="4"/>
      <c r="GI88" s="22"/>
      <c r="GJ88" s="22"/>
      <c r="GK88" s="22"/>
      <c r="GL88" s="22"/>
      <c r="GM88" s="22"/>
      <c r="GN88" s="22"/>
      <c r="GO88" s="22"/>
      <c r="GP88" s="22"/>
      <c r="GQ88" s="22"/>
      <c r="GR88" s="22"/>
      <c r="GS88" s="22"/>
      <c r="GT88" s="22"/>
      <c r="GU88" s="22"/>
      <c r="GV88" s="22"/>
      <c r="GW88" s="22"/>
      <c r="GX88" s="22"/>
      <c r="GY88" s="22"/>
      <c r="GZ88" s="22"/>
      <c r="HA88" s="22"/>
      <c r="HB88" s="22"/>
      <c r="HC88" s="22"/>
      <c r="HD88" s="22"/>
      <c r="HE88" s="22"/>
      <c r="HF88" s="22"/>
      <c r="HG88" s="22"/>
      <c r="HH88" s="22"/>
      <c r="HI88" s="22"/>
      <c r="HJ88" s="22"/>
      <c r="HK88" s="22"/>
      <c r="HL88" s="22"/>
      <c r="HM88" s="22"/>
      <c r="HN88" s="22"/>
      <c r="HO88" s="22"/>
      <c r="HP88" s="22"/>
      <c r="HQ88" s="22"/>
      <c r="HR88" s="22"/>
      <c r="HS88" s="22"/>
      <c r="HT88" s="22"/>
      <c r="HU88" s="22"/>
      <c r="HV88" s="22"/>
      <c r="HW88" s="22"/>
      <c r="HX88" s="22"/>
      <c r="HY88" s="22"/>
      <c r="HZ88" s="22"/>
      <c r="IA88" s="22"/>
      <c r="IB88" s="22"/>
      <c r="IC88" s="22"/>
      <c r="ID88" s="22"/>
      <c r="IE88" s="22"/>
      <c r="IF88" s="22"/>
      <c r="IG88" s="22"/>
      <c r="IH88" s="22"/>
      <c r="II88" s="22"/>
      <c r="IJ88" s="22"/>
      <c r="IK88" s="22"/>
      <c r="IL88" s="22"/>
      <c r="IM88" s="22"/>
      <c r="IN88" s="22"/>
      <c r="IO88" s="22"/>
      <c r="IP88" s="7"/>
    </row>
    <row r="89" spans="3:251" ht="5.65" customHeight="1" x14ac:dyDescent="0.15">
      <c r="C89" s="8"/>
      <c r="D89" s="4"/>
      <c r="E89" s="4"/>
      <c r="F89" s="4"/>
      <c r="G89" s="4"/>
      <c r="H89" s="4"/>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c r="FS89" s="39"/>
      <c r="FT89" s="39"/>
      <c r="FU89" s="39"/>
      <c r="FV89" s="39"/>
      <c r="FW89" s="39"/>
      <c r="FX89" s="4"/>
      <c r="FY89" s="4"/>
      <c r="FZ89" s="4"/>
      <c r="GA89" s="4"/>
      <c r="GB89" s="7"/>
      <c r="GC89" s="4"/>
      <c r="GD89" s="4"/>
      <c r="GE89" s="4"/>
      <c r="GF89" s="8"/>
      <c r="GG89" s="4"/>
      <c r="GH89" s="4"/>
      <c r="GI89" s="22"/>
      <c r="GJ89" s="22"/>
      <c r="GK89" s="22"/>
      <c r="GL89" s="22"/>
      <c r="GM89" s="22"/>
      <c r="GN89" s="22"/>
      <c r="GO89" s="22"/>
      <c r="GP89" s="22"/>
      <c r="GQ89" s="22"/>
      <c r="GR89" s="22"/>
      <c r="GS89" s="22"/>
      <c r="GT89" s="22"/>
      <c r="GU89" s="22"/>
      <c r="GV89" s="22"/>
      <c r="GW89" s="22"/>
      <c r="GX89" s="22"/>
      <c r="GY89" s="22"/>
      <c r="GZ89" s="22"/>
      <c r="HA89" s="22"/>
      <c r="HB89" s="22"/>
      <c r="HC89" s="22"/>
      <c r="HD89" s="22"/>
      <c r="HE89" s="22"/>
      <c r="HF89" s="22"/>
      <c r="HG89" s="22"/>
      <c r="HH89" s="22"/>
      <c r="HI89" s="22"/>
      <c r="HJ89" s="22"/>
      <c r="HK89" s="22"/>
      <c r="HL89" s="22"/>
      <c r="HM89" s="22"/>
      <c r="HN89" s="22"/>
      <c r="HO89" s="22"/>
      <c r="HP89" s="22"/>
      <c r="HQ89" s="22"/>
      <c r="HR89" s="22"/>
      <c r="HS89" s="22"/>
      <c r="HT89" s="22"/>
      <c r="HU89" s="22"/>
      <c r="HV89" s="22"/>
      <c r="HW89" s="22"/>
      <c r="HX89" s="22"/>
      <c r="HY89" s="22"/>
      <c r="HZ89" s="22"/>
      <c r="IA89" s="22"/>
      <c r="IB89" s="22"/>
      <c r="IC89" s="22"/>
      <c r="ID89" s="22"/>
      <c r="IE89" s="22"/>
      <c r="IF89" s="22"/>
      <c r="IG89" s="22"/>
      <c r="IH89" s="22"/>
      <c r="II89" s="22"/>
      <c r="IJ89" s="22"/>
      <c r="IK89" s="22"/>
      <c r="IL89" s="22"/>
      <c r="IM89" s="22"/>
      <c r="IN89" s="22"/>
      <c r="IO89" s="22"/>
      <c r="IP89" s="7"/>
    </row>
    <row r="90" spans="3:251" ht="5.65" customHeight="1" x14ac:dyDescent="0.15">
      <c r="C90" s="8"/>
      <c r="D90" s="4"/>
      <c r="E90" s="4"/>
      <c r="F90" s="4"/>
      <c r="G90" s="4"/>
      <c r="H90" s="4"/>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4"/>
      <c r="FY90" s="4"/>
      <c r="FZ90" s="4"/>
      <c r="GA90" s="4"/>
      <c r="GB90" s="7"/>
      <c r="GC90" s="4"/>
      <c r="GD90" s="4"/>
      <c r="GE90" s="4"/>
      <c r="GF90" s="8"/>
      <c r="GG90" s="4"/>
      <c r="GH90" s="4"/>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7"/>
    </row>
    <row r="91" spans="3:251" ht="5.65" customHeight="1" x14ac:dyDescent="0.15">
      <c r="C91" s="8"/>
      <c r="D91" s="4"/>
      <c r="E91" s="4"/>
      <c r="F91" s="4"/>
      <c r="G91" s="4"/>
      <c r="H91" s="4"/>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c r="FS91" s="39"/>
      <c r="FT91" s="39"/>
      <c r="FU91" s="39"/>
      <c r="FV91" s="39"/>
      <c r="FW91" s="39"/>
      <c r="FX91" s="4"/>
      <c r="FY91" s="4"/>
      <c r="FZ91" s="4"/>
      <c r="GA91" s="4"/>
      <c r="GB91" s="7"/>
      <c r="GC91" s="4"/>
      <c r="GD91" s="4"/>
      <c r="GE91" s="4"/>
      <c r="GF91" s="8"/>
      <c r="GG91" s="4"/>
      <c r="GH91" s="4"/>
      <c r="GI91" s="22"/>
      <c r="GJ91" s="22"/>
      <c r="GK91" s="22"/>
      <c r="GL91" s="22"/>
      <c r="GM91" s="22"/>
      <c r="GN91" s="22"/>
      <c r="GO91" s="22"/>
      <c r="GP91" s="22"/>
      <c r="GQ91" s="22"/>
      <c r="GR91" s="22"/>
      <c r="GS91" s="22"/>
      <c r="GT91" s="22"/>
      <c r="GU91" s="22"/>
      <c r="GV91" s="22"/>
      <c r="GW91" s="22"/>
      <c r="GX91" s="22"/>
      <c r="GY91" s="22"/>
      <c r="GZ91" s="22"/>
      <c r="HA91" s="22"/>
      <c r="HB91" s="22"/>
      <c r="HC91" s="22"/>
      <c r="HD91" s="22"/>
      <c r="HE91" s="22"/>
      <c r="HF91" s="22"/>
      <c r="HG91" s="22"/>
      <c r="HH91" s="22"/>
      <c r="HI91" s="22"/>
      <c r="HJ91" s="22"/>
      <c r="HK91" s="22"/>
      <c r="HL91" s="22"/>
      <c r="HM91" s="22"/>
      <c r="HN91" s="22"/>
      <c r="HO91" s="22"/>
      <c r="HP91" s="22"/>
      <c r="HQ91" s="22"/>
      <c r="HR91" s="22"/>
      <c r="HS91" s="22"/>
      <c r="HT91" s="22"/>
      <c r="HU91" s="22"/>
      <c r="HV91" s="22"/>
      <c r="HW91" s="22"/>
      <c r="HX91" s="22"/>
      <c r="HY91" s="22"/>
      <c r="HZ91" s="22"/>
      <c r="IA91" s="22"/>
      <c r="IB91" s="22"/>
      <c r="IC91" s="22"/>
      <c r="ID91" s="22"/>
      <c r="IE91" s="22"/>
      <c r="IF91" s="22"/>
      <c r="IG91" s="22"/>
      <c r="IH91" s="22"/>
      <c r="II91" s="22"/>
      <c r="IJ91" s="22"/>
      <c r="IK91" s="22"/>
      <c r="IL91" s="22"/>
      <c r="IM91" s="22"/>
      <c r="IN91" s="22"/>
      <c r="IO91" s="22"/>
      <c r="IP91" s="7"/>
    </row>
    <row r="92" spans="3:251" ht="5.65" customHeight="1" x14ac:dyDescent="0.15">
      <c r="C92" s="8"/>
      <c r="D92" s="4"/>
      <c r="E92" s="4"/>
      <c r="F92" s="4"/>
      <c r="G92" s="4"/>
      <c r="H92" s="4"/>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4"/>
      <c r="FY92" s="4"/>
      <c r="FZ92" s="4"/>
      <c r="GA92" s="4"/>
      <c r="GB92" s="7"/>
      <c r="GC92" s="4"/>
      <c r="GD92" s="4"/>
      <c r="GE92" s="4"/>
      <c r="GF92" s="8"/>
      <c r="GG92" s="4"/>
      <c r="GH92" s="4"/>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7"/>
    </row>
    <row r="93" spans="3:251" ht="5.65" customHeight="1" x14ac:dyDescent="0.15">
      <c r="C93" s="8"/>
      <c r="D93" s="4"/>
      <c r="E93" s="4"/>
      <c r="F93" s="4"/>
      <c r="G93" s="4"/>
      <c r="H93" s="4"/>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4"/>
      <c r="FY93" s="4"/>
      <c r="FZ93" s="4"/>
      <c r="GA93" s="4"/>
      <c r="GB93" s="7"/>
      <c r="GC93" s="4"/>
      <c r="GD93" s="4"/>
      <c r="GE93" s="4"/>
      <c r="GF93" s="8"/>
      <c r="GG93" s="4"/>
      <c r="GH93" s="4"/>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7"/>
    </row>
    <row r="94" spans="3:251" ht="5.65" customHeight="1" x14ac:dyDescent="0.15">
      <c r="C94" s="8"/>
      <c r="D94" s="4"/>
      <c r="E94" s="4"/>
      <c r="F94" s="4"/>
      <c r="G94" s="4"/>
      <c r="H94" s="4"/>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c r="FS94" s="39"/>
      <c r="FT94" s="39"/>
      <c r="FU94" s="39"/>
      <c r="FV94" s="39"/>
      <c r="FW94" s="39"/>
      <c r="FX94" s="4"/>
      <c r="FY94" s="4"/>
      <c r="FZ94" s="4"/>
      <c r="GA94" s="4"/>
      <c r="GB94" s="7"/>
      <c r="GC94" s="4"/>
      <c r="GD94" s="4"/>
      <c r="GE94" s="4"/>
      <c r="GF94" s="8"/>
      <c r="GG94" s="4"/>
      <c r="GH94" s="4"/>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7"/>
    </row>
    <row r="95" spans="3:251" ht="5.65" customHeight="1" x14ac:dyDescent="0.15">
      <c r="C95" s="8"/>
      <c r="D95" s="4"/>
      <c r="E95" s="4"/>
      <c r="F95" s="4"/>
      <c r="G95" s="4"/>
      <c r="H95" s="4"/>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c r="EO95" s="39"/>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c r="FS95" s="39"/>
      <c r="FT95" s="39"/>
      <c r="FU95" s="39"/>
      <c r="FV95" s="39"/>
      <c r="FW95" s="39"/>
      <c r="FX95" s="4"/>
      <c r="FY95" s="4"/>
      <c r="FZ95" s="4"/>
      <c r="GA95" s="4"/>
      <c r="GB95" s="7"/>
      <c r="GC95" s="4"/>
      <c r="GD95" s="4"/>
      <c r="GE95" s="4"/>
      <c r="GF95" s="8"/>
      <c r="GG95" s="4"/>
      <c r="GH95" s="4"/>
      <c r="GI95" s="22"/>
      <c r="GJ95" s="22"/>
      <c r="GK95" s="22"/>
      <c r="GL95" s="22"/>
      <c r="GM95" s="22"/>
      <c r="GN95" s="22"/>
      <c r="GO95" s="22"/>
      <c r="GP95" s="22"/>
      <c r="GQ95" s="22"/>
      <c r="GR95" s="22"/>
      <c r="GS95" s="22"/>
      <c r="GT95" s="22"/>
      <c r="GU95" s="22"/>
      <c r="GV95" s="22"/>
      <c r="GW95" s="22"/>
      <c r="GX95" s="22"/>
      <c r="GY95" s="22"/>
      <c r="GZ95" s="22"/>
      <c r="HA95" s="22"/>
      <c r="HB95" s="22"/>
      <c r="HC95" s="22"/>
      <c r="HD95" s="22"/>
      <c r="HE95" s="22"/>
      <c r="HF95" s="22"/>
      <c r="HG95" s="22"/>
      <c r="HH95" s="22"/>
      <c r="HI95" s="22"/>
      <c r="HJ95" s="22"/>
      <c r="HK95" s="22"/>
      <c r="HL95" s="22"/>
      <c r="HM95" s="22"/>
      <c r="HN95" s="22"/>
      <c r="HO95" s="22"/>
      <c r="HP95" s="22"/>
      <c r="HQ95" s="22"/>
      <c r="HR95" s="22"/>
      <c r="HS95" s="22"/>
      <c r="HT95" s="22"/>
      <c r="HU95" s="22"/>
      <c r="HV95" s="22"/>
      <c r="HW95" s="22"/>
      <c r="HX95" s="22"/>
      <c r="HY95" s="22"/>
      <c r="HZ95" s="22"/>
      <c r="IA95" s="22"/>
      <c r="IB95" s="22"/>
      <c r="IC95" s="22"/>
      <c r="ID95" s="22"/>
      <c r="IE95" s="22"/>
      <c r="IF95" s="22"/>
      <c r="IG95" s="22"/>
      <c r="IH95" s="22"/>
      <c r="II95" s="22"/>
      <c r="IJ95" s="22"/>
      <c r="IK95" s="22"/>
      <c r="IL95" s="22"/>
      <c r="IM95" s="22"/>
      <c r="IN95" s="22"/>
      <c r="IO95" s="22"/>
      <c r="IP95" s="7"/>
    </row>
    <row r="96" spans="3:251" ht="5.65" customHeight="1" x14ac:dyDescent="0.15">
      <c r="C96" s="8"/>
      <c r="D96" s="4"/>
      <c r="E96" s="4"/>
      <c r="F96" s="4"/>
      <c r="G96" s="4"/>
      <c r="H96" s="4"/>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c r="EO96" s="39"/>
      <c r="EP96" s="39"/>
      <c r="EQ96" s="39"/>
      <c r="ER96" s="39"/>
      <c r="ES96" s="39"/>
      <c r="ET96" s="39"/>
      <c r="EU96" s="39"/>
      <c r="EV96" s="39"/>
      <c r="EW96" s="39"/>
      <c r="EX96" s="39"/>
      <c r="EY96" s="39"/>
      <c r="EZ96" s="39"/>
      <c r="FA96" s="39"/>
      <c r="FB96" s="39"/>
      <c r="FC96" s="39"/>
      <c r="FD96" s="39"/>
      <c r="FE96" s="39"/>
      <c r="FF96" s="39"/>
      <c r="FG96" s="39"/>
      <c r="FH96" s="39"/>
      <c r="FI96" s="39"/>
      <c r="FJ96" s="39"/>
      <c r="FK96" s="39"/>
      <c r="FL96" s="39"/>
      <c r="FM96" s="39"/>
      <c r="FN96" s="39"/>
      <c r="FO96" s="39"/>
      <c r="FP96" s="39"/>
      <c r="FQ96" s="39"/>
      <c r="FR96" s="39"/>
      <c r="FS96" s="39"/>
      <c r="FT96" s="39"/>
      <c r="FU96" s="39"/>
      <c r="FV96" s="39"/>
      <c r="FW96" s="39"/>
      <c r="FX96" s="4"/>
      <c r="FY96" s="4"/>
      <c r="FZ96" s="4"/>
      <c r="GA96" s="4"/>
      <c r="GB96" s="7"/>
      <c r="GC96" s="4"/>
      <c r="GD96" s="4"/>
      <c r="GE96" s="4"/>
      <c r="GF96" s="8"/>
      <c r="GG96" s="4"/>
      <c r="GH96" s="4"/>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7"/>
    </row>
    <row r="97" spans="3:250" ht="5.65" customHeight="1" x14ac:dyDescent="0.15">
      <c r="C97" s="8"/>
      <c r="D97" s="4"/>
      <c r="E97" s="4"/>
      <c r="F97" s="4"/>
      <c r="G97" s="4"/>
      <c r="H97" s="4"/>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4"/>
      <c r="FY97" s="4"/>
      <c r="FZ97" s="4"/>
      <c r="GA97" s="4"/>
      <c r="GB97" s="7"/>
      <c r="GC97" s="4"/>
      <c r="GD97" s="4"/>
      <c r="GE97" s="4"/>
      <c r="GF97" s="8"/>
      <c r="GG97" s="4"/>
      <c r="GH97" s="4"/>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7"/>
    </row>
    <row r="98" spans="3:250" ht="5.65" customHeight="1" x14ac:dyDescent="0.15">
      <c r="C98" s="8"/>
      <c r="D98" s="4"/>
      <c r="E98" s="4"/>
      <c r="F98" s="4"/>
      <c r="G98" s="4"/>
      <c r="H98" s="4"/>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c r="EO98" s="39"/>
      <c r="EP98" s="39"/>
      <c r="EQ98" s="39"/>
      <c r="ER98" s="39"/>
      <c r="ES98" s="39"/>
      <c r="ET98" s="39"/>
      <c r="EU98" s="39"/>
      <c r="EV98" s="39"/>
      <c r="EW98" s="39"/>
      <c r="EX98" s="39"/>
      <c r="EY98" s="39"/>
      <c r="EZ98" s="39"/>
      <c r="FA98" s="39"/>
      <c r="FB98" s="39"/>
      <c r="FC98" s="39"/>
      <c r="FD98" s="39"/>
      <c r="FE98" s="39"/>
      <c r="FF98" s="39"/>
      <c r="FG98" s="39"/>
      <c r="FH98" s="39"/>
      <c r="FI98" s="39"/>
      <c r="FJ98" s="39"/>
      <c r="FK98" s="39"/>
      <c r="FL98" s="39"/>
      <c r="FM98" s="39"/>
      <c r="FN98" s="39"/>
      <c r="FO98" s="39"/>
      <c r="FP98" s="39"/>
      <c r="FQ98" s="39"/>
      <c r="FR98" s="39"/>
      <c r="FS98" s="39"/>
      <c r="FT98" s="39"/>
      <c r="FU98" s="39"/>
      <c r="FV98" s="39"/>
      <c r="FW98" s="39"/>
      <c r="FX98" s="4"/>
      <c r="FY98" s="4"/>
      <c r="FZ98" s="4"/>
      <c r="GA98" s="4"/>
      <c r="GB98" s="7"/>
      <c r="GC98" s="4"/>
      <c r="GD98" s="4"/>
      <c r="GE98" s="4"/>
      <c r="GF98" s="8"/>
      <c r="GG98" s="4"/>
      <c r="GH98" s="4"/>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7"/>
    </row>
    <row r="99" spans="3:250" ht="5.65" customHeight="1" x14ac:dyDescent="0.15">
      <c r="C99" s="8"/>
      <c r="D99" s="4"/>
      <c r="E99" s="4"/>
      <c r="F99" s="4"/>
      <c r="G99" s="4"/>
      <c r="H99" s="4"/>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4"/>
      <c r="FY99" s="4"/>
      <c r="FZ99" s="4"/>
      <c r="GA99" s="4"/>
      <c r="GB99" s="7"/>
      <c r="GC99" s="4"/>
      <c r="GD99" s="4"/>
      <c r="GE99" s="4"/>
      <c r="GF99" s="8"/>
      <c r="GG99" s="4"/>
      <c r="GH99" s="4"/>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7"/>
    </row>
    <row r="100" spans="3:250" ht="5.65" customHeight="1" x14ac:dyDescent="0.15">
      <c r="C100" s="8"/>
      <c r="D100" s="4"/>
      <c r="E100" s="4"/>
      <c r="F100" s="4"/>
      <c r="G100" s="4"/>
      <c r="H100" s="4"/>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4"/>
      <c r="FY100" s="4"/>
      <c r="FZ100" s="4"/>
      <c r="GA100" s="4"/>
      <c r="GB100" s="7"/>
      <c r="GC100" s="4"/>
      <c r="GD100" s="4"/>
      <c r="GE100" s="4"/>
      <c r="GF100" s="8"/>
      <c r="GG100" s="4"/>
      <c r="GH100" s="4"/>
      <c r="GI100" s="22"/>
      <c r="GJ100" s="22"/>
      <c r="GK100" s="22"/>
      <c r="GL100" s="22"/>
      <c r="GM100" s="22"/>
      <c r="GN100" s="22"/>
      <c r="GO100" s="22"/>
      <c r="GP100" s="22"/>
      <c r="GQ100" s="22"/>
      <c r="GR100" s="22"/>
      <c r="GS100" s="22"/>
      <c r="GT100" s="22"/>
      <c r="GU100" s="22"/>
      <c r="GV100" s="22"/>
      <c r="GW100" s="22"/>
      <c r="GX100" s="22"/>
      <c r="GY100" s="22"/>
      <c r="GZ100" s="22"/>
      <c r="HA100" s="22"/>
      <c r="HB100" s="22"/>
      <c r="HC100" s="22"/>
      <c r="HD100" s="22"/>
      <c r="HE100" s="22"/>
      <c r="HF100" s="22"/>
      <c r="HG100" s="22"/>
      <c r="HH100" s="22"/>
      <c r="HI100" s="22"/>
      <c r="HJ100" s="22"/>
      <c r="HK100" s="22"/>
      <c r="HL100" s="22"/>
      <c r="HM100" s="22"/>
      <c r="HN100" s="22"/>
      <c r="HO100" s="22"/>
      <c r="HP100" s="22"/>
      <c r="HQ100" s="22"/>
      <c r="HR100" s="22"/>
      <c r="HS100" s="22"/>
      <c r="HT100" s="22"/>
      <c r="HU100" s="22"/>
      <c r="HV100" s="22"/>
      <c r="HW100" s="22"/>
      <c r="HX100" s="22"/>
      <c r="HY100" s="22"/>
      <c r="HZ100" s="22"/>
      <c r="IA100" s="22"/>
      <c r="IB100" s="22"/>
      <c r="IC100" s="22"/>
      <c r="ID100" s="22"/>
      <c r="IE100" s="22"/>
      <c r="IF100" s="22"/>
      <c r="IG100" s="22"/>
      <c r="IH100" s="22"/>
      <c r="II100" s="22"/>
      <c r="IJ100" s="22"/>
      <c r="IK100" s="22"/>
      <c r="IL100" s="22"/>
      <c r="IM100" s="22"/>
      <c r="IN100" s="22"/>
      <c r="IO100" s="22"/>
      <c r="IP100" s="7"/>
    </row>
    <row r="101" spans="3:250" ht="5.65" customHeight="1" x14ac:dyDescent="0.15">
      <c r="C101" s="8"/>
      <c r="D101" s="4"/>
      <c r="E101" s="4"/>
      <c r="F101" s="4"/>
      <c r="G101" s="4"/>
      <c r="H101" s="4"/>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4"/>
      <c r="FY101" s="4"/>
      <c r="FZ101" s="4"/>
      <c r="GA101" s="4"/>
      <c r="GB101" s="7"/>
      <c r="GC101" s="4"/>
      <c r="GD101" s="4"/>
      <c r="GE101" s="4"/>
      <c r="GF101" s="8"/>
      <c r="GG101" s="4"/>
      <c r="GH101" s="4"/>
      <c r="GI101" s="22"/>
      <c r="GJ101" s="22"/>
      <c r="GK101" s="22"/>
      <c r="GL101" s="22"/>
      <c r="GM101" s="22"/>
      <c r="GN101" s="22"/>
      <c r="GO101" s="22"/>
      <c r="GP101" s="22"/>
      <c r="GQ101" s="22"/>
      <c r="GR101" s="22"/>
      <c r="GS101" s="22"/>
      <c r="GT101" s="22"/>
      <c r="GU101" s="22"/>
      <c r="GV101" s="22"/>
      <c r="GW101" s="22"/>
      <c r="GX101" s="22"/>
      <c r="GY101" s="22"/>
      <c r="GZ101" s="22"/>
      <c r="HA101" s="22"/>
      <c r="HB101" s="22"/>
      <c r="HC101" s="22"/>
      <c r="HD101" s="22"/>
      <c r="HE101" s="22"/>
      <c r="HF101" s="22"/>
      <c r="HG101" s="22"/>
      <c r="HH101" s="22"/>
      <c r="HI101" s="22"/>
      <c r="HJ101" s="22"/>
      <c r="HK101" s="22"/>
      <c r="HL101" s="22"/>
      <c r="HM101" s="22"/>
      <c r="HN101" s="22"/>
      <c r="HO101" s="22"/>
      <c r="HP101" s="22"/>
      <c r="HQ101" s="22"/>
      <c r="HR101" s="22"/>
      <c r="HS101" s="22"/>
      <c r="HT101" s="22"/>
      <c r="HU101" s="22"/>
      <c r="HV101" s="22"/>
      <c r="HW101" s="22"/>
      <c r="HX101" s="22"/>
      <c r="HY101" s="22"/>
      <c r="HZ101" s="22"/>
      <c r="IA101" s="22"/>
      <c r="IB101" s="22"/>
      <c r="IC101" s="22"/>
      <c r="ID101" s="22"/>
      <c r="IE101" s="22"/>
      <c r="IF101" s="22"/>
      <c r="IG101" s="22"/>
      <c r="IH101" s="22"/>
      <c r="II101" s="22"/>
      <c r="IJ101" s="22"/>
      <c r="IK101" s="22"/>
      <c r="IL101" s="22"/>
      <c r="IM101" s="22"/>
      <c r="IN101" s="22"/>
      <c r="IO101" s="22"/>
      <c r="IP101" s="7"/>
    </row>
    <row r="102" spans="3:250" ht="5.65" customHeight="1" x14ac:dyDescent="0.15">
      <c r="C102" s="8"/>
      <c r="D102" s="4"/>
      <c r="E102" s="4"/>
      <c r="F102" s="4"/>
      <c r="G102" s="4"/>
      <c r="H102" s="4"/>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4"/>
      <c r="FY102" s="4"/>
      <c r="FZ102" s="4"/>
      <c r="GA102" s="4"/>
      <c r="GB102" s="7"/>
      <c r="GC102" s="4"/>
      <c r="GD102" s="4"/>
      <c r="GE102" s="4"/>
      <c r="GF102" s="8"/>
      <c r="GG102" s="4"/>
      <c r="GH102" s="4"/>
      <c r="GI102" s="22"/>
      <c r="GJ102" s="22"/>
      <c r="GK102" s="22"/>
      <c r="GL102" s="22"/>
      <c r="GM102" s="22"/>
      <c r="GN102" s="22"/>
      <c r="GO102" s="22"/>
      <c r="GP102" s="22"/>
      <c r="GQ102" s="22"/>
      <c r="GR102" s="22"/>
      <c r="GS102" s="22"/>
      <c r="GT102" s="22"/>
      <c r="GU102" s="22"/>
      <c r="GV102" s="22"/>
      <c r="GW102" s="22"/>
      <c r="GX102" s="22"/>
      <c r="GY102" s="22"/>
      <c r="GZ102" s="22"/>
      <c r="HA102" s="22"/>
      <c r="HB102" s="22"/>
      <c r="HC102" s="22"/>
      <c r="HD102" s="22"/>
      <c r="HE102" s="22"/>
      <c r="HF102" s="22"/>
      <c r="HG102" s="22"/>
      <c r="HH102" s="22"/>
      <c r="HI102" s="22"/>
      <c r="HJ102" s="22"/>
      <c r="HK102" s="22"/>
      <c r="HL102" s="22"/>
      <c r="HM102" s="22"/>
      <c r="HN102" s="22"/>
      <c r="HO102" s="22"/>
      <c r="HP102" s="22"/>
      <c r="HQ102" s="22"/>
      <c r="HR102" s="22"/>
      <c r="HS102" s="22"/>
      <c r="HT102" s="22"/>
      <c r="HU102" s="22"/>
      <c r="HV102" s="22"/>
      <c r="HW102" s="22"/>
      <c r="HX102" s="22"/>
      <c r="HY102" s="22"/>
      <c r="HZ102" s="22"/>
      <c r="IA102" s="22"/>
      <c r="IB102" s="22"/>
      <c r="IC102" s="22"/>
      <c r="ID102" s="22"/>
      <c r="IE102" s="22"/>
      <c r="IF102" s="22"/>
      <c r="IG102" s="22"/>
      <c r="IH102" s="22"/>
      <c r="II102" s="22"/>
      <c r="IJ102" s="22"/>
      <c r="IK102" s="22"/>
      <c r="IL102" s="22"/>
      <c r="IM102" s="22"/>
      <c r="IN102" s="22"/>
      <c r="IO102" s="22"/>
      <c r="IP102" s="7"/>
    </row>
    <row r="103" spans="3:250" ht="5.65" customHeight="1" x14ac:dyDescent="0.15">
      <c r="C103" s="8"/>
      <c r="D103" s="4"/>
      <c r="E103" s="4"/>
      <c r="F103" s="4"/>
      <c r="G103" s="4"/>
      <c r="H103" s="4"/>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4"/>
      <c r="FY103" s="4"/>
      <c r="FZ103" s="4"/>
      <c r="GA103" s="4"/>
      <c r="GB103" s="7"/>
      <c r="GC103" s="4"/>
      <c r="GD103" s="4"/>
      <c r="GE103" s="4"/>
      <c r="GF103" s="8"/>
      <c r="GG103" s="4"/>
      <c r="GH103" s="4"/>
      <c r="GI103" s="22"/>
      <c r="GJ103" s="22"/>
      <c r="GK103" s="22"/>
      <c r="GL103" s="22"/>
      <c r="GM103" s="22"/>
      <c r="GN103" s="22"/>
      <c r="GO103" s="22"/>
      <c r="GP103" s="22"/>
      <c r="GQ103" s="22"/>
      <c r="GR103" s="22"/>
      <c r="GS103" s="22"/>
      <c r="GT103" s="22"/>
      <c r="GU103" s="22"/>
      <c r="GV103" s="22"/>
      <c r="GW103" s="22"/>
      <c r="GX103" s="22"/>
      <c r="GY103" s="22"/>
      <c r="GZ103" s="22"/>
      <c r="HA103" s="22"/>
      <c r="HB103" s="22"/>
      <c r="HC103" s="22"/>
      <c r="HD103" s="22"/>
      <c r="HE103" s="22"/>
      <c r="HF103" s="22"/>
      <c r="HG103" s="22"/>
      <c r="HH103" s="22"/>
      <c r="HI103" s="22"/>
      <c r="HJ103" s="22"/>
      <c r="HK103" s="22"/>
      <c r="HL103" s="22"/>
      <c r="HM103" s="22"/>
      <c r="HN103" s="22"/>
      <c r="HO103" s="22"/>
      <c r="HP103" s="22"/>
      <c r="HQ103" s="22"/>
      <c r="HR103" s="22"/>
      <c r="HS103" s="22"/>
      <c r="HT103" s="22"/>
      <c r="HU103" s="22"/>
      <c r="HV103" s="22"/>
      <c r="HW103" s="22"/>
      <c r="HX103" s="22"/>
      <c r="HY103" s="22"/>
      <c r="HZ103" s="22"/>
      <c r="IA103" s="22"/>
      <c r="IB103" s="22"/>
      <c r="IC103" s="22"/>
      <c r="ID103" s="22"/>
      <c r="IE103" s="22"/>
      <c r="IF103" s="22"/>
      <c r="IG103" s="22"/>
      <c r="IH103" s="22"/>
      <c r="II103" s="22"/>
      <c r="IJ103" s="22"/>
      <c r="IK103" s="22"/>
      <c r="IL103" s="22"/>
      <c r="IM103" s="22"/>
      <c r="IN103" s="22"/>
      <c r="IO103" s="22"/>
      <c r="IP103" s="7"/>
    </row>
    <row r="104" spans="3:250" ht="5.65" customHeight="1" x14ac:dyDescent="0.15">
      <c r="C104" s="8"/>
      <c r="D104" s="4"/>
      <c r="E104" s="4"/>
      <c r="F104" s="4"/>
      <c r="G104" s="4"/>
      <c r="H104" s="4"/>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c r="FS104" s="39"/>
      <c r="FT104" s="39"/>
      <c r="FU104" s="39"/>
      <c r="FV104" s="39"/>
      <c r="FW104" s="39"/>
      <c r="FX104" s="4"/>
      <c r="FY104" s="4"/>
      <c r="FZ104" s="4"/>
      <c r="GA104" s="4"/>
      <c r="GB104" s="7"/>
      <c r="GC104" s="4"/>
      <c r="GD104" s="4"/>
      <c r="GE104" s="4"/>
      <c r="GF104" s="8"/>
      <c r="GG104" s="4"/>
      <c r="GH104" s="4"/>
      <c r="GI104" s="22"/>
      <c r="GJ104" s="22"/>
      <c r="GK104" s="22"/>
      <c r="GL104" s="22"/>
      <c r="GM104" s="22"/>
      <c r="GN104" s="22"/>
      <c r="GO104" s="22"/>
      <c r="GP104" s="22"/>
      <c r="GQ104" s="22"/>
      <c r="GR104" s="22"/>
      <c r="GS104" s="22"/>
      <c r="GT104" s="22"/>
      <c r="GU104" s="22"/>
      <c r="GV104" s="22"/>
      <c r="GW104" s="22"/>
      <c r="GX104" s="22"/>
      <c r="GY104" s="22"/>
      <c r="GZ104" s="22"/>
      <c r="HA104" s="22"/>
      <c r="HB104" s="22"/>
      <c r="HC104" s="22"/>
      <c r="HD104" s="22"/>
      <c r="HE104" s="22"/>
      <c r="HF104" s="22"/>
      <c r="HG104" s="22"/>
      <c r="HH104" s="22"/>
      <c r="HI104" s="22"/>
      <c r="HJ104" s="22"/>
      <c r="HK104" s="22"/>
      <c r="HL104" s="22"/>
      <c r="HM104" s="22"/>
      <c r="HN104" s="22"/>
      <c r="HO104" s="22"/>
      <c r="HP104" s="22"/>
      <c r="HQ104" s="22"/>
      <c r="HR104" s="22"/>
      <c r="HS104" s="22"/>
      <c r="HT104" s="22"/>
      <c r="HU104" s="22"/>
      <c r="HV104" s="22"/>
      <c r="HW104" s="22"/>
      <c r="HX104" s="22"/>
      <c r="HY104" s="22"/>
      <c r="HZ104" s="22"/>
      <c r="IA104" s="22"/>
      <c r="IB104" s="22"/>
      <c r="IC104" s="22"/>
      <c r="ID104" s="22"/>
      <c r="IE104" s="22"/>
      <c r="IF104" s="22"/>
      <c r="IG104" s="22"/>
      <c r="IH104" s="22"/>
      <c r="II104" s="22"/>
      <c r="IJ104" s="22"/>
      <c r="IK104" s="22"/>
      <c r="IL104" s="22"/>
      <c r="IM104" s="22"/>
      <c r="IN104" s="22"/>
      <c r="IO104" s="22"/>
      <c r="IP104" s="7"/>
    </row>
    <row r="105" spans="3:250" ht="5.65" customHeight="1" x14ac:dyDescent="0.15">
      <c r="C105" s="8"/>
      <c r="D105" s="4"/>
      <c r="E105" s="4"/>
      <c r="F105" s="4"/>
      <c r="G105" s="4"/>
      <c r="H105" s="4"/>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4"/>
      <c r="FY105" s="4"/>
      <c r="FZ105" s="4"/>
      <c r="GA105" s="4"/>
      <c r="GB105" s="7"/>
      <c r="GC105" s="4"/>
      <c r="GD105" s="4"/>
      <c r="GE105" s="4"/>
      <c r="GF105" s="8"/>
      <c r="GG105" s="4"/>
      <c r="GH105" s="4"/>
      <c r="GI105" s="22"/>
      <c r="GJ105" s="22"/>
      <c r="GK105" s="22"/>
      <c r="GL105" s="22"/>
      <c r="GM105" s="22"/>
      <c r="GN105" s="22"/>
      <c r="GO105" s="22"/>
      <c r="GP105" s="22"/>
      <c r="GQ105" s="22"/>
      <c r="GR105" s="22"/>
      <c r="GS105" s="22"/>
      <c r="GT105" s="22"/>
      <c r="GU105" s="22"/>
      <c r="GV105" s="22"/>
      <c r="GW105" s="22"/>
      <c r="GX105" s="22"/>
      <c r="GY105" s="22"/>
      <c r="GZ105" s="22"/>
      <c r="HA105" s="22"/>
      <c r="HB105" s="22"/>
      <c r="HC105" s="22"/>
      <c r="HD105" s="22"/>
      <c r="HE105" s="22"/>
      <c r="HF105" s="22"/>
      <c r="HG105" s="22"/>
      <c r="HH105" s="22"/>
      <c r="HI105" s="22"/>
      <c r="HJ105" s="22"/>
      <c r="HK105" s="22"/>
      <c r="HL105" s="22"/>
      <c r="HM105" s="22"/>
      <c r="HN105" s="22"/>
      <c r="HO105" s="22"/>
      <c r="HP105" s="22"/>
      <c r="HQ105" s="22"/>
      <c r="HR105" s="22"/>
      <c r="HS105" s="22"/>
      <c r="HT105" s="22"/>
      <c r="HU105" s="22"/>
      <c r="HV105" s="22"/>
      <c r="HW105" s="22"/>
      <c r="HX105" s="22"/>
      <c r="HY105" s="22"/>
      <c r="HZ105" s="22"/>
      <c r="IA105" s="22"/>
      <c r="IB105" s="22"/>
      <c r="IC105" s="22"/>
      <c r="ID105" s="22"/>
      <c r="IE105" s="22"/>
      <c r="IF105" s="22"/>
      <c r="IG105" s="22"/>
      <c r="IH105" s="22"/>
      <c r="II105" s="22"/>
      <c r="IJ105" s="22"/>
      <c r="IK105" s="22"/>
      <c r="IL105" s="22"/>
      <c r="IM105" s="22"/>
      <c r="IN105" s="22"/>
      <c r="IO105" s="22"/>
      <c r="IP105" s="7"/>
    </row>
    <row r="106" spans="3:250" ht="5.65" customHeight="1" x14ac:dyDescent="0.15">
      <c r="C106" s="8"/>
      <c r="D106" s="4"/>
      <c r="E106" s="4"/>
      <c r="F106" s="4"/>
      <c r="G106" s="4"/>
      <c r="H106" s="4"/>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4"/>
      <c r="FY106" s="4"/>
      <c r="FZ106" s="4"/>
      <c r="GA106" s="4"/>
      <c r="GB106" s="7"/>
      <c r="GC106" s="4"/>
      <c r="GD106" s="4"/>
      <c r="GE106" s="4"/>
      <c r="GF106" s="8"/>
      <c r="GG106" s="4"/>
      <c r="GH106" s="4"/>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7"/>
    </row>
    <row r="107" spans="3:250" ht="5.65" customHeight="1" x14ac:dyDescent="0.15">
      <c r="C107" s="8"/>
      <c r="D107" s="4"/>
      <c r="E107" s="4"/>
      <c r="F107" s="4"/>
      <c r="G107" s="4"/>
      <c r="H107" s="4"/>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4"/>
      <c r="FY107" s="4"/>
      <c r="FZ107" s="4"/>
      <c r="GA107" s="4"/>
      <c r="GB107" s="7"/>
      <c r="GC107" s="4"/>
      <c r="GD107" s="4"/>
      <c r="GE107" s="4"/>
      <c r="GF107" s="8"/>
      <c r="GG107" s="4"/>
      <c r="GH107" s="4"/>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7"/>
    </row>
    <row r="108" spans="3:250" ht="5.65" customHeight="1" x14ac:dyDescent="0.15">
      <c r="C108" s="8"/>
      <c r="D108" s="4"/>
      <c r="E108" s="4"/>
      <c r="F108" s="4"/>
      <c r="G108" s="4"/>
      <c r="H108" s="4"/>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4"/>
      <c r="FY108" s="4"/>
      <c r="FZ108" s="4"/>
      <c r="GA108" s="4"/>
      <c r="GB108" s="7"/>
      <c r="GC108" s="4"/>
      <c r="GD108" s="4"/>
      <c r="GE108" s="4"/>
      <c r="GF108" s="8"/>
      <c r="GG108" s="4"/>
      <c r="GH108" s="4"/>
      <c r="GI108" s="22"/>
      <c r="GJ108" s="22"/>
      <c r="GK108" s="22"/>
      <c r="GL108" s="22"/>
      <c r="GM108" s="22"/>
      <c r="GN108" s="22"/>
      <c r="GO108" s="22"/>
      <c r="GP108" s="22"/>
      <c r="GQ108" s="22"/>
      <c r="GR108" s="22"/>
      <c r="GS108" s="22"/>
      <c r="GT108" s="22"/>
      <c r="GU108" s="22"/>
      <c r="GV108" s="22"/>
      <c r="GW108" s="22"/>
      <c r="GX108" s="22"/>
      <c r="GY108" s="22"/>
      <c r="GZ108" s="22"/>
      <c r="HA108" s="22"/>
      <c r="HB108" s="22"/>
      <c r="HC108" s="22"/>
      <c r="HD108" s="22"/>
      <c r="HE108" s="22"/>
      <c r="HF108" s="22"/>
      <c r="HG108" s="22"/>
      <c r="HH108" s="22"/>
      <c r="HI108" s="22"/>
      <c r="HJ108" s="22"/>
      <c r="HK108" s="22"/>
      <c r="HL108" s="22"/>
      <c r="HM108" s="22"/>
      <c r="HN108" s="22"/>
      <c r="HO108" s="22"/>
      <c r="HP108" s="22"/>
      <c r="HQ108" s="22"/>
      <c r="HR108" s="22"/>
      <c r="HS108" s="22"/>
      <c r="HT108" s="22"/>
      <c r="HU108" s="22"/>
      <c r="HV108" s="22"/>
      <c r="HW108" s="22"/>
      <c r="HX108" s="22"/>
      <c r="HY108" s="22"/>
      <c r="HZ108" s="22"/>
      <c r="IA108" s="22"/>
      <c r="IB108" s="22"/>
      <c r="IC108" s="22"/>
      <c r="ID108" s="22"/>
      <c r="IE108" s="22"/>
      <c r="IF108" s="22"/>
      <c r="IG108" s="22"/>
      <c r="IH108" s="22"/>
      <c r="II108" s="22"/>
      <c r="IJ108" s="22"/>
      <c r="IK108" s="22"/>
      <c r="IL108" s="22"/>
      <c r="IM108" s="22"/>
      <c r="IN108" s="22"/>
      <c r="IO108" s="22"/>
      <c r="IP108" s="7"/>
    </row>
    <row r="109" spans="3:250" ht="5.65" customHeight="1" x14ac:dyDescent="0.15">
      <c r="C109" s="8"/>
      <c r="D109" s="4"/>
      <c r="E109" s="4"/>
      <c r="F109" s="4"/>
      <c r="G109" s="4"/>
      <c r="H109" s="4"/>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4"/>
      <c r="FY109" s="4"/>
      <c r="FZ109" s="4"/>
      <c r="GA109" s="4"/>
      <c r="GB109" s="7"/>
      <c r="GC109" s="4"/>
      <c r="GD109" s="4"/>
      <c r="GE109" s="4"/>
      <c r="GF109" s="8"/>
      <c r="GG109" s="4"/>
      <c r="GH109" s="4"/>
      <c r="GI109" s="22"/>
      <c r="GJ109" s="22"/>
      <c r="GK109" s="22"/>
      <c r="GL109" s="22"/>
      <c r="GM109" s="22"/>
      <c r="GN109" s="22"/>
      <c r="GO109" s="22"/>
      <c r="GP109" s="22"/>
      <c r="GQ109" s="22"/>
      <c r="GR109" s="22"/>
      <c r="GS109" s="22"/>
      <c r="GT109" s="22"/>
      <c r="GU109" s="22"/>
      <c r="GV109" s="22"/>
      <c r="GW109" s="22"/>
      <c r="GX109" s="22"/>
      <c r="GY109" s="22"/>
      <c r="GZ109" s="22"/>
      <c r="HA109" s="22"/>
      <c r="HB109" s="22"/>
      <c r="HC109" s="22"/>
      <c r="HD109" s="22"/>
      <c r="HE109" s="22"/>
      <c r="HF109" s="22"/>
      <c r="HG109" s="22"/>
      <c r="HH109" s="22"/>
      <c r="HI109" s="22"/>
      <c r="HJ109" s="22"/>
      <c r="HK109" s="22"/>
      <c r="HL109" s="22"/>
      <c r="HM109" s="22"/>
      <c r="HN109" s="22"/>
      <c r="HO109" s="22"/>
      <c r="HP109" s="22"/>
      <c r="HQ109" s="22"/>
      <c r="HR109" s="22"/>
      <c r="HS109" s="22"/>
      <c r="HT109" s="22"/>
      <c r="HU109" s="22"/>
      <c r="HV109" s="22"/>
      <c r="HW109" s="22"/>
      <c r="HX109" s="22"/>
      <c r="HY109" s="22"/>
      <c r="HZ109" s="22"/>
      <c r="IA109" s="22"/>
      <c r="IB109" s="22"/>
      <c r="IC109" s="22"/>
      <c r="ID109" s="22"/>
      <c r="IE109" s="22"/>
      <c r="IF109" s="22"/>
      <c r="IG109" s="22"/>
      <c r="IH109" s="22"/>
      <c r="II109" s="22"/>
      <c r="IJ109" s="22"/>
      <c r="IK109" s="22"/>
      <c r="IL109" s="22"/>
      <c r="IM109" s="22"/>
      <c r="IN109" s="22"/>
      <c r="IO109" s="22"/>
      <c r="IP109" s="7"/>
    </row>
    <row r="110" spans="3:250" ht="5.65" customHeight="1" x14ac:dyDescent="0.15">
      <c r="C110" s="8"/>
      <c r="D110" s="4"/>
      <c r="E110" s="4"/>
      <c r="F110" s="4"/>
      <c r="G110" s="4"/>
      <c r="H110" s="4"/>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4"/>
      <c r="FY110" s="4"/>
      <c r="FZ110" s="4"/>
      <c r="GA110" s="4"/>
      <c r="GB110" s="7"/>
      <c r="GC110" s="4"/>
      <c r="GD110" s="4"/>
      <c r="GE110" s="4"/>
      <c r="GF110" s="8"/>
      <c r="GG110" s="4"/>
      <c r="GH110" s="4"/>
      <c r="GI110" s="22"/>
      <c r="GJ110" s="22"/>
      <c r="GK110" s="22"/>
      <c r="GL110" s="22"/>
      <c r="GM110" s="22"/>
      <c r="GN110" s="22"/>
      <c r="GO110" s="22"/>
      <c r="GP110" s="22"/>
      <c r="GQ110" s="22"/>
      <c r="GR110" s="22"/>
      <c r="GS110" s="22"/>
      <c r="GT110" s="22"/>
      <c r="GU110" s="22"/>
      <c r="GV110" s="22"/>
      <c r="GW110" s="22"/>
      <c r="GX110" s="22"/>
      <c r="GY110" s="22"/>
      <c r="GZ110" s="22"/>
      <c r="HA110" s="22"/>
      <c r="HB110" s="22"/>
      <c r="HC110" s="22"/>
      <c r="HD110" s="22"/>
      <c r="HE110" s="22"/>
      <c r="HF110" s="22"/>
      <c r="HG110" s="22"/>
      <c r="HH110" s="22"/>
      <c r="HI110" s="22"/>
      <c r="HJ110" s="22"/>
      <c r="HK110" s="22"/>
      <c r="HL110" s="22"/>
      <c r="HM110" s="22"/>
      <c r="HN110" s="22"/>
      <c r="HO110" s="22"/>
      <c r="HP110" s="22"/>
      <c r="HQ110" s="22"/>
      <c r="HR110" s="22"/>
      <c r="HS110" s="22"/>
      <c r="HT110" s="22"/>
      <c r="HU110" s="22"/>
      <c r="HV110" s="22"/>
      <c r="HW110" s="22"/>
      <c r="HX110" s="22"/>
      <c r="HY110" s="22"/>
      <c r="HZ110" s="22"/>
      <c r="IA110" s="22"/>
      <c r="IB110" s="22"/>
      <c r="IC110" s="22"/>
      <c r="ID110" s="22"/>
      <c r="IE110" s="22"/>
      <c r="IF110" s="22"/>
      <c r="IG110" s="22"/>
      <c r="IH110" s="22"/>
      <c r="II110" s="22"/>
      <c r="IJ110" s="22"/>
      <c r="IK110" s="22"/>
      <c r="IL110" s="22"/>
      <c r="IM110" s="22"/>
      <c r="IN110" s="22"/>
      <c r="IO110" s="22"/>
      <c r="IP110" s="7"/>
    </row>
    <row r="111" spans="3:250" ht="5.65" customHeight="1" x14ac:dyDescent="0.15">
      <c r="C111" s="8"/>
      <c r="D111" s="4"/>
      <c r="E111" s="4"/>
      <c r="F111" s="4"/>
      <c r="G111" s="4"/>
      <c r="H111" s="4"/>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4"/>
      <c r="FY111" s="4"/>
      <c r="FZ111" s="4"/>
      <c r="GA111" s="4"/>
      <c r="GB111" s="7"/>
      <c r="GC111" s="4"/>
      <c r="GD111" s="4"/>
      <c r="GE111" s="4"/>
      <c r="GF111" s="8"/>
      <c r="GG111" s="4"/>
      <c r="GH111" s="4"/>
      <c r="GI111" s="22"/>
      <c r="GJ111" s="22"/>
      <c r="GK111" s="22"/>
      <c r="GL111" s="22"/>
      <c r="GM111" s="22"/>
      <c r="GN111" s="22"/>
      <c r="GO111" s="22"/>
      <c r="GP111" s="22"/>
      <c r="GQ111" s="22"/>
      <c r="GR111" s="22"/>
      <c r="GS111" s="22"/>
      <c r="GT111" s="22"/>
      <c r="GU111" s="22"/>
      <c r="GV111" s="22"/>
      <c r="GW111" s="22"/>
      <c r="GX111" s="22"/>
      <c r="GY111" s="22"/>
      <c r="GZ111" s="22"/>
      <c r="HA111" s="22"/>
      <c r="HB111" s="22"/>
      <c r="HC111" s="22"/>
      <c r="HD111" s="22"/>
      <c r="HE111" s="22"/>
      <c r="HF111" s="22"/>
      <c r="HG111" s="22"/>
      <c r="HH111" s="22"/>
      <c r="HI111" s="22"/>
      <c r="HJ111" s="22"/>
      <c r="HK111" s="22"/>
      <c r="HL111" s="22"/>
      <c r="HM111" s="22"/>
      <c r="HN111" s="22"/>
      <c r="HO111" s="22"/>
      <c r="HP111" s="22"/>
      <c r="HQ111" s="22"/>
      <c r="HR111" s="22"/>
      <c r="HS111" s="22"/>
      <c r="HT111" s="22"/>
      <c r="HU111" s="22"/>
      <c r="HV111" s="22"/>
      <c r="HW111" s="22"/>
      <c r="HX111" s="22"/>
      <c r="HY111" s="22"/>
      <c r="HZ111" s="22"/>
      <c r="IA111" s="22"/>
      <c r="IB111" s="22"/>
      <c r="IC111" s="22"/>
      <c r="ID111" s="22"/>
      <c r="IE111" s="22"/>
      <c r="IF111" s="22"/>
      <c r="IG111" s="22"/>
      <c r="IH111" s="22"/>
      <c r="II111" s="22"/>
      <c r="IJ111" s="22"/>
      <c r="IK111" s="22"/>
      <c r="IL111" s="22"/>
      <c r="IM111" s="22"/>
      <c r="IN111" s="22"/>
      <c r="IO111" s="22"/>
      <c r="IP111" s="7"/>
    </row>
    <row r="112" spans="3:250" ht="5.65" customHeight="1" x14ac:dyDescent="0.15">
      <c r="C112" s="8"/>
      <c r="D112" s="4"/>
      <c r="E112" s="4"/>
      <c r="F112" s="4"/>
      <c r="G112" s="4"/>
      <c r="H112" s="4"/>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4"/>
      <c r="FY112" s="4"/>
      <c r="FZ112" s="4"/>
      <c r="GA112" s="4"/>
      <c r="GB112" s="7"/>
      <c r="GC112" s="4"/>
      <c r="GD112" s="4"/>
      <c r="GE112" s="4"/>
      <c r="GF112" s="8"/>
      <c r="GG112" s="4"/>
      <c r="GH112" s="4"/>
      <c r="GI112" s="22"/>
      <c r="GJ112" s="22"/>
      <c r="GK112" s="22"/>
      <c r="GL112" s="22"/>
      <c r="GM112" s="22"/>
      <c r="GN112" s="22"/>
      <c r="GO112" s="22"/>
      <c r="GP112" s="22"/>
      <c r="GQ112" s="22"/>
      <c r="GR112" s="22"/>
      <c r="GS112" s="22"/>
      <c r="GT112" s="22"/>
      <c r="GU112" s="22"/>
      <c r="GV112" s="22"/>
      <c r="GW112" s="22"/>
      <c r="GX112" s="22"/>
      <c r="GY112" s="22"/>
      <c r="GZ112" s="22"/>
      <c r="HA112" s="22"/>
      <c r="HB112" s="22"/>
      <c r="HC112" s="22"/>
      <c r="HD112" s="22"/>
      <c r="HE112" s="22"/>
      <c r="HF112" s="22"/>
      <c r="HG112" s="22"/>
      <c r="HH112" s="22"/>
      <c r="HI112" s="22"/>
      <c r="HJ112" s="22"/>
      <c r="HK112" s="22"/>
      <c r="HL112" s="22"/>
      <c r="HM112" s="22"/>
      <c r="HN112" s="22"/>
      <c r="HO112" s="22"/>
      <c r="HP112" s="22"/>
      <c r="HQ112" s="22"/>
      <c r="HR112" s="22"/>
      <c r="HS112" s="22"/>
      <c r="HT112" s="22"/>
      <c r="HU112" s="22"/>
      <c r="HV112" s="22"/>
      <c r="HW112" s="22"/>
      <c r="HX112" s="22"/>
      <c r="HY112" s="22"/>
      <c r="HZ112" s="22"/>
      <c r="IA112" s="22"/>
      <c r="IB112" s="22"/>
      <c r="IC112" s="22"/>
      <c r="ID112" s="22"/>
      <c r="IE112" s="22"/>
      <c r="IF112" s="22"/>
      <c r="IG112" s="22"/>
      <c r="IH112" s="22"/>
      <c r="II112" s="22"/>
      <c r="IJ112" s="22"/>
      <c r="IK112" s="22"/>
      <c r="IL112" s="22"/>
      <c r="IM112" s="22"/>
      <c r="IN112" s="22"/>
      <c r="IO112" s="22"/>
      <c r="IP112" s="7"/>
    </row>
    <row r="113" spans="3:250" ht="5.65" customHeight="1" x14ac:dyDescent="0.15">
      <c r="C113" s="8"/>
      <c r="D113" s="4"/>
      <c r="E113" s="4"/>
      <c r="F113" s="4"/>
      <c r="G113" s="4"/>
      <c r="H113" s="4"/>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c r="FS113" s="39"/>
      <c r="FT113" s="39"/>
      <c r="FU113" s="39"/>
      <c r="FV113" s="39"/>
      <c r="FW113" s="39"/>
      <c r="FX113" s="4"/>
      <c r="FY113" s="4"/>
      <c r="FZ113" s="4"/>
      <c r="GA113" s="4"/>
      <c r="GB113" s="7"/>
      <c r="GC113" s="4"/>
      <c r="GD113" s="4"/>
      <c r="GE113" s="4"/>
      <c r="GF113" s="8"/>
      <c r="GG113" s="4"/>
      <c r="GH113" s="4"/>
      <c r="GI113" s="22"/>
      <c r="GJ113" s="22"/>
      <c r="GK113" s="22"/>
      <c r="GL113" s="22"/>
      <c r="GM113" s="22"/>
      <c r="GN113" s="22"/>
      <c r="GO113" s="22"/>
      <c r="GP113" s="22"/>
      <c r="GQ113" s="22"/>
      <c r="GR113" s="22"/>
      <c r="GS113" s="22"/>
      <c r="GT113" s="22"/>
      <c r="GU113" s="22"/>
      <c r="GV113" s="22"/>
      <c r="GW113" s="22"/>
      <c r="GX113" s="22"/>
      <c r="GY113" s="22"/>
      <c r="GZ113" s="22"/>
      <c r="HA113" s="22"/>
      <c r="HB113" s="22"/>
      <c r="HC113" s="22"/>
      <c r="HD113" s="22"/>
      <c r="HE113" s="22"/>
      <c r="HF113" s="22"/>
      <c r="HG113" s="22"/>
      <c r="HH113" s="22"/>
      <c r="HI113" s="22"/>
      <c r="HJ113" s="22"/>
      <c r="HK113" s="22"/>
      <c r="HL113" s="22"/>
      <c r="HM113" s="22"/>
      <c r="HN113" s="22"/>
      <c r="HO113" s="22"/>
      <c r="HP113" s="22"/>
      <c r="HQ113" s="22"/>
      <c r="HR113" s="22"/>
      <c r="HS113" s="22"/>
      <c r="HT113" s="22"/>
      <c r="HU113" s="22"/>
      <c r="HV113" s="22"/>
      <c r="HW113" s="22"/>
      <c r="HX113" s="22"/>
      <c r="HY113" s="22"/>
      <c r="HZ113" s="22"/>
      <c r="IA113" s="22"/>
      <c r="IB113" s="22"/>
      <c r="IC113" s="22"/>
      <c r="ID113" s="22"/>
      <c r="IE113" s="22"/>
      <c r="IF113" s="22"/>
      <c r="IG113" s="22"/>
      <c r="IH113" s="22"/>
      <c r="II113" s="22"/>
      <c r="IJ113" s="22"/>
      <c r="IK113" s="22"/>
      <c r="IL113" s="22"/>
      <c r="IM113" s="22"/>
      <c r="IN113" s="22"/>
      <c r="IO113" s="22"/>
      <c r="IP113" s="7"/>
    </row>
    <row r="114" spans="3:250" ht="5.65" customHeight="1" x14ac:dyDescent="0.15">
      <c r="C114" s="8"/>
      <c r="D114" s="4"/>
      <c r="E114" s="4"/>
      <c r="F114" s="4"/>
      <c r="G114" s="4"/>
      <c r="H114" s="4"/>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c r="FS114" s="39"/>
      <c r="FT114" s="39"/>
      <c r="FU114" s="39"/>
      <c r="FV114" s="39"/>
      <c r="FW114" s="39"/>
      <c r="FX114" s="4"/>
      <c r="FY114" s="4"/>
      <c r="FZ114" s="4"/>
      <c r="GA114" s="4"/>
      <c r="GB114" s="7"/>
      <c r="GC114" s="4"/>
      <c r="GD114" s="4"/>
      <c r="GE114" s="4"/>
      <c r="GF114" s="8"/>
      <c r="GG114" s="4"/>
      <c r="GH114" s="4"/>
      <c r="GI114" s="22"/>
      <c r="GJ114" s="22"/>
      <c r="GK114" s="22"/>
      <c r="GL114" s="22"/>
      <c r="GM114" s="22"/>
      <c r="GN114" s="22"/>
      <c r="GO114" s="22"/>
      <c r="GP114" s="22"/>
      <c r="GQ114" s="22"/>
      <c r="GR114" s="22"/>
      <c r="GS114" s="22"/>
      <c r="GT114" s="22"/>
      <c r="GU114" s="22"/>
      <c r="GV114" s="22"/>
      <c r="GW114" s="22"/>
      <c r="GX114" s="22"/>
      <c r="GY114" s="22"/>
      <c r="GZ114" s="22"/>
      <c r="HA114" s="22"/>
      <c r="HB114" s="22"/>
      <c r="HC114" s="22"/>
      <c r="HD114" s="22"/>
      <c r="HE114" s="22"/>
      <c r="HF114" s="22"/>
      <c r="HG114" s="22"/>
      <c r="HH114" s="22"/>
      <c r="HI114" s="22"/>
      <c r="HJ114" s="22"/>
      <c r="HK114" s="22"/>
      <c r="HL114" s="22"/>
      <c r="HM114" s="22"/>
      <c r="HN114" s="22"/>
      <c r="HO114" s="22"/>
      <c r="HP114" s="22"/>
      <c r="HQ114" s="22"/>
      <c r="HR114" s="22"/>
      <c r="HS114" s="22"/>
      <c r="HT114" s="22"/>
      <c r="HU114" s="22"/>
      <c r="HV114" s="22"/>
      <c r="HW114" s="22"/>
      <c r="HX114" s="22"/>
      <c r="HY114" s="22"/>
      <c r="HZ114" s="22"/>
      <c r="IA114" s="22"/>
      <c r="IB114" s="22"/>
      <c r="IC114" s="22"/>
      <c r="ID114" s="22"/>
      <c r="IE114" s="22"/>
      <c r="IF114" s="22"/>
      <c r="IG114" s="22"/>
      <c r="IH114" s="22"/>
      <c r="II114" s="22"/>
      <c r="IJ114" s="22"/>
      <c r="IK114" s="22"/>
      <c r="IL114" s="22"/>
      <c r="IM114" s="22"/>
      <c r="IN114" s="22"/>
      <c r="IO114" s="22"/>
      <c r="IP114" s="7"/>
    </row>
    <row r="115" spans="3:250" ht="5.65" customHeight="1" x14ac:dyDescent="0.15">
      <c r="C115" s="8"/>
      <c r="D115" s="4"/>
      <c r="E115" s="4"/>
      <c r="F115" s="4"/>
      <c r="G115" s="4"/>
      <c r="H115" s="4"/>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c r="FS115" s="39"/>
      <c r="FT115" s="39"/>
      <c r="FU115" s="39"/>
      <c r="FV115" s="39"/>
      <c r="FW115" s="39"/>
      <c r="FX115" s="4"/>
      <c r="FY115" s="4"/>
      <c r="FZ115" s="4"/>
      <c r="GA115" s="4"/>
      <c r="GB115" s="7"/>
      <c r="GC115" s="4"/>
      <c r="GD115" s="4"/>
      <c r="GE115" s="4"/>
      <c r="GF115" s="8"/>
      <c r="GG115" s="4"/>
      <c r="GH115" s="4"/>
      <c r="GI115" s="22"/>
      <c r="GJ115" s="22"/>
      <c r="GK115" s="22"/>
      <c r="GL115" s="22"/>
      <c r="GM115" s="22"/>
      <c r="GN115" s="22"/>
      <c r="GO115" s="22"/>
      <c r="GP115" s="22"/>
      <c r="GQ115" s="22"/>
      <c r="GR115" s="22"/>
      <c r="GS115" s="22"/>
      <c r="GT115" s="22"/>
      <c r="GU115" s="22"/>
      <c r="GV115" s="22"/>
      <c r="GW115" s="22"/>
      <c r="GX115" s="22"/>
      <c r="GY115" s="22"/>
      <c r="GZ115" s="22"/>
      <c r="HA115" s="22"/>
      <c r="HB115" s="22"/>
      <c r="HC115" s="22"/>
      <c r="HD115" s="22"/>
      <c r="HE115" s="22"/>
      <c r="HF115" s="22"/>
      <c r="HG115" s="22"/>
      <c r="HH115" s="22"/>
      <c r="HI115" s="22"/>
      <c r="HJ115" s="22"/>
      <c r="HK115" s="22"/>
      <c r="HL115" s="22"/>
      <c r="HM115" s="22"/>
      <c r="HN115" s="22"/>
      <c r="HO115" s="22"/>
      <c r="HP115" s="22"/>
      <c r="HQ115" s="22"/>
      <c r="HR115" s="22"/>
      <c r="HS115" s="22"/>
      <c r="HT115" s="22"/>
      <c r="HU115" s="22"/>
      <c r="HV115" s="22"/>
      <c r="HW115" s="22"/>
      <c r="HX115" s="22"/>
      <c r="HY115" s="22"/>
      <c r="HZ115" s="22"/>
      <c r="IA115" s="22"/>
      <c r="IB115" s="22"/>
      <c r="IC115" s="22"/>
      <c r="ID115" s="22"/>
      <c r="IE115" s="22"/>
      <c r="IF115" s="22"/>
      <c r="IG115" s="22"/>
      <c r="IH115" s="22"/>
      <c r="II115" s="22"/>
      <c r="IJ115" s="22"/>
      <c r="IK115" s="22"/>
      <c r="IL115" s="22"/>
      <c r="IM115" s="22"/>
      <c r="IN115" s="22"/>
      <c r="IO115" s="22"/>
      <c r="IP115" s="7"/>
    </row>
    <row r="116" spans="3:250" ht="5.65" customHeight="1" x14ac:dyDescent="0.15">
      <c r="C116" s="8"/>
      <c r="D116" s="4"/>
      <c r="E116" s="4"/>
      <c r="F116" s="4"/>
      <c r="G116" s="4"/>
      <c r="H116" s="4"/>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4"/>
      <c r="FY116" s="4"/>
      <c r="FZ116" s="4"/>
      <c r="GA116" s="4"/>
      <c r="GB116" s="7"/>
      <c r="GC116" s="4"/>
      <c r="GD116" s="4"/>
      <c r="GE116" s="4"/>
      <c r="GF116" s="8"/>
      <c r="GG116" s="4"/>
      <c r="GH116" s="4"/>
      <c r="GI116" s="22"/>
      <c r="GJ116" s="22"/>
      <c r="GK116" s="22"/>
      <c r="GL116" s="22"/>
      <c r="GM116" s="22"/>
      <c r="GN116" s="22"/>
      <c r="GO116" s="22"/>
      <c r="GP116" s="22"/>
      <c r="GQ116" s="22"/>
      <c r="GR116" s="22"/>
      <c r="GS116" s="22"/>
      <c r="GT116" s="22"/>
      <c r="GU116" s="22"/>
      <c r="GV116" s="22"/>
      <c r="GW116" s="22"/>
      <c r="GX116" s="22"/>
      <c r="GY116" s="22"/>
      <c r="GZ116" s="22"/>
      <c r="HA116" s="22"/>
      <c r="HB116" s="22"/>
      <c r="HC116" s="22"/>
      <c r="HD116" s="22"/>
      <c r="HE116" s="22"/>
      <c r="HF116" s="22"/>
      <c r="HG116" s="22"/>
      <c r="HH116" s="22"/>
      <c r="HI116" s="22"/>
      <c r="HJ116" s="22"/>
      <c r="HK116" s="22"/>
      <c r="HL116" s="22"/>
      <c r="HM116" s="22"/>
      <c r="HN116" s="22"/>
      <c r="HO116" s="22"/>
      <c r="HP116" s="22"/>
      <c r="HQ116" s="22"/>
      <c r="HR116" s="22"/>
      <c r="HS116" s="22"/>
      <c r="HT116" s="22"/>
      <c r="HU116" s="22"/>
      <c r="HV116" s="22"/>
      <c r="HW116" s="22"/>
      <c r="HX116" s="22"/>
      <c r="HY116" s="22"/>
      <c r="HZ116" s="22"/>
      <c r="IA116" s="22"/>
      <c r="IB116" s="22"/>
      <c r="IC116" s="22"/>
      <c r="ID116" s="22"/>
      <c r="IE116" s="22"/>
      <c r="IF116" s="22"/>
      <c r="IG116" s="22"/>
      <c r="IH116" s="22"/>
      <c r="II116" s="22"/>
      <c r="IJ116" s="22"/>
      <c r="IK116" s="22"/>
      <c r="IL116" s="22"/>
      <c r="IM116" s="22"/>
      <c r="IN116" s="22"/>
      <c r="IO116" s="22"/>
      <c r="IP116" s="7"/>
    </row>
    <row r="117" spans="3:250" ht="5.65" customHeight="1" x14ac:dyDescent="0.15">
      <c r="C117" s="8"/>
      <c r="D117" s="4"/>
      <c r="E117" s="4"/>
      <c r="F117" s="4"/>
      <c r="G117" s="4"/>
      <c r="H117" s="4"/>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4"/>
      <c r="FY117" s="4"/>
      <c r="FZ117" s="4"/>
      <c r="GA117" s="4"/>
      <c r="GB117" s="7"/>
      <c r="GC117" s="4"/>
      <c r="GD117" s="4"/>
      <c r="GE117" s="4"/>
      <c r="GF117" s="8"/>
      <c r="GG117" s="4"/>
      <c r="GH117" s="4"/>
      <c r="GI117" s="22"/>
      <c r="GJ117" s="22"/>
      <c r="GK117" s="22"/>
      <c r="GL117" s="22"/>
      <c r="GM117" s="22"/>
      <c r="GN117" s="22"/>
      <c r="GO117" s="22"/>
      <c r="GP117" s="22"/>
      <c r="GQ117" s="22"/>
      <c r="GR117" s="22"/>
      <c r="GS117" s="22"/>
      <c r="GT117" s="22"/>
      <c r="GU117" s="22"/>
      <c r="GV117" s="22"/>
      <c r="GW117" s="22"/>
      <c r="GX117" s="22"/>
      <c r="GY117" s="22"/>
      <c r="GZ117" s="22"/>
      <c r="HA117" s="22"/>
      <c r="HB117" s="22"/>
      <c r="HC117" s="22"/>
      <c r="HD117" s="22"/>
      <c r="HE117" s="22"/>
      <c r="HF117" s="22"/>
      <c r="HG117" s="22"/>
      <c r="HH117" s="22"/>
      <c r="HI117" s="22"/>
      <c r="HJ117" s="22"/>
      <c r="HK117" s="22"/>
      <c r="HL117" s="22"/>
      <c r="HM117" s="22"/>
      <c r="HN117" s="22"/>
      <c r="HO117" s="22"/>
      <c r="HP117" s="22"/>
      <c r="HQ117" s="22"/>
      <c r="HR117" s="22"/>
      <c r="HS117" s="22"/>
      <c r="HT117" s="22"/>
      <c r="HU117" s="22"/>
      <c r="HV117" s="22"/>
      <c r="HW117" s="22"/>
      <c r="HX117" s="22"/>
      <c r="HY117" s="22"/>
      <c r="HZ117" s="22"/>
      <c r="IA117" s="22"/>
      <c r="IB117" s="22"/>
      <c r="IC117" s="22"/>
      <c r="ID117" s="22"/>
      <c r="IE117" s="22"/>
      <c r="IF117" s="22"/>
      <c r="IG117" s="22"/>
      <c r="IH117" s="22"/>
      <c r="II117" s="22"/>
      <c r="IJ117" s="22"/>
      <c r="IK117" s="22"/>
      <c r="IL117" s="22"/>
      <c r="IM117" s="22"/>
      <c r="IN117" s="22"/>
      <c r="IO117" s="22"/>
      <c r="IP117" s="7"/>
    </row>
    <row r="118" spans="3:250" ht="5.65" customHeight="1" x14ac:dyDescent="0.15">
      <c r="C118" s="8"/>
      <c r="D118" s="4"/>
      <c r="E118" s="4"/>
      <c r="F118" s="4"/>
      <c r="G118" s="4"/>
      <c r="H118" s="4"/>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39"/>
      <c r="EU118" s="39"/>
      <c r="EV118" s="39"/>
      <c r="EW118" s="39"/>
      <c r="EX118" s="39"/>
      <c r="EY118" s="39"/>
      <c r="EZ118" s="39"/>
      <c r="FA118" s="39"/>
      <c r="FB118" s="39"/>
      <c r="FC118" s="39"/>
      <c r="FD118" s="39"/>
      <c r="FE118" s="39"/>
      <c r="FF118" s="39"/>
      <c r="FG118" s="39"/>
      <c r="FH118" s="39"/>
      <c r="FI118" s="39"/>
      <c r="FJ118" s="39"/>
      <c r="FK118" s="39"/>
      <c r="FL118" s="39"/>
      <c r="FM118" s="39"/>
      <c r="FN118" s="39"/>
      <c r="FO118" s="39"/>
      <c r="FP118" s="39"/>
      <c r="FQ118" s="39"/>
      <c r="FR118" s="39"/>
      <c r="FS118" s="39"/>
      <c r="FT118" s="39"/>
      <c r="FU118" s="39"/>
      <c r="FV118" s="39"/>
      <c r="FW118" s="39"/>
      <c r="FX118" s="4"/>
      <c r="FY118" s="4"/>
      <c r="FZ118" s="4"/>
      <c r="GA118" s="4"/>
      <c r="GB118" s="7"/>
      <c r="GC118" s="4"/>
      <c r="GD118" s="4"/>
      <c r="GE118" s="4"/>
      <c r="GF118" s="8"/>
      <c r="GG118" s="4"/>
      <c r="GH118" s="4"/>
      <c r="GI118" s="22"/>
      <c r="GJ118" s="22"/>
      <c r="GK118" s="22"/>
      <c r="GL118" s="22"/>
      <c r="GM118" s="22"/>
      <c r="GN118" s="22"/>
      <c r="GO118" s="22"/>
      <c r="GP118" s="22"/>
      <c r="GQ118" s="22"/>
      <c r="GR118" s="22"/>
      <c r="GS118" s="22"/>
      <c r="GT118" s="22"/>
      <c r="GU118" s="22"/>
      <c r="GV118" s="22"/>
      <c r="GW118" s="22"/>
      <c r="GX118" s="22"/>
      <c r="GY118" s="22"/>
      <c r="GZ118" s="22"/>
      <c r="HA118" s="22"/>
      <c r="HB118" s="22"/>
      <c r="HC118" s="22"/>
      <c r="HD118" s="22"/>
      <c r="HE118" s="22"/>
      <c r="HF118" s="22"/>
      <c r="HG118" s="22"/>
      <c r="HH118" s="22"/>
      <c r="HI118" s="22"/>
      <c r="HJ118" s="22"/>
      <c r="HK118" s="22"/>
      <c r="HL118" s="22"/>
      <c r="HM118" s="22"/>
      <c r="HN118" s="22"/>
      <c r="HO118" s="22"/>
      <c r="HP118" s="22"/>
      <c r="HQ118" s="22"/>
      <c r="HR118" s="22"/>
      <c r="HS118" s="22"/>
      <c r="HT118" s="22"/>
      <c r="HU118" s="22"/>
      <c r="HV118" s="22"/>
      <c r="HW118" s="22"/>
      <c r="HX118" s="22"/>
      <c r="HY118" s="22"/>
      <c r="HZ118" s="22"/>
      <c r="IA118" s="22"/>
      <c r="IB118" s="22"/>
      <c r="IC118" s="22"/>
      <c r="ID118" s="22"/>
      <c r="IE118" s="22"/>
      <c r="IF118" s="22"/>
      <c r="IG118" s="22"/>
      <c r="IH118" s="22"/>
      <c r="II118" s="22"/>
      <c r="IJ118" s="22"/>
      <c r="IK118" s="22"/>
      <c r="IL118" s="22"/>
      <c r="IM118" s="22"/>
      <c r="IN118" s="22"/>
      <c r="IO118" s="22"/>
      <c r="IP118" s="7"/>
    </row>
    <row r="119" spans="3:250" ht="5.65" customHeight="1" x14ac:dyDescent="0.15">
      <c r="C119" s="8"/>
      <c r="D119" s="4"/>
      <c r="E119" s="4"/>
      <c r="F119" s="4"/>
      <c r="G119" s="4"/>
      <c r="H119" s="4"/>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4"/>
      <c r="FY119" s="4"/>
      <c r="FZ119" s="4"/>
      <c r="GA119" s="4"/>
      <c r="GB119" s="7"/>
      <c r="GC119" s="4"/>
      <c r="GD119" s="4"/>
      <c r="GE119" s="4"/>
      <c r="GF119" s="8"/>
      <c r="GG119" s="4"/>
      <c r="GH119" s="4"/>
      <c r="GI119" s="22"/>
      <c r="GJ119" s="22"/>
      <c r="GK119" s="22"/>
      <c r="GL119" s="22"/>
      <c r="GM119" s="22"/>
      <c r="GN119" s="22"/>
      <c r="GO119" s="22"/>
      <c r="GP119" s="22"/>
      <c r="GQ119" s="22"/>
      <c r="GR119" s="22"/>
      <c r="GS119" s="22"/>
      <c r="GT119" s="22"/>
      <c r="GU119" s="22"/>
      <c r="GV119" s="22"/>
      <c r="GW119" s="22"/>
      <c r="GX119" s="22"/>
      <c r="GY119" s="22"/>
      <c r="GZ119" s="22"/>
      <c r="HA119" s="22"/>
      <c r="HB119" s="22"/>
      <c r="HC119" s="22"/>
      <c r="HD119" s="22"/>
      <c r="HE119" s="22"/>
      <c r="HF119" s="22"/>
      <c r="HG119" s="22"/>
      <c r="HH119" s="22"/>
      <c r="HI119" s="22"/>
      <c r="HJ119" s="22"/>
      <c r="HK119" s="22"/>
      <c r="HL119" s="22"/>
      <c r="HM119" s="22"/>
      <c r="HN119" s="22"/>
      <c r="HO119" s="22"/>
      <c r="HP119" s="22"/>
      <c r="HQ119" s="22"/>
      <c r="HR119" s="22"/>
      <c r="HS119" s="22"/>
      <c r="HT119" s="22"/>
      <c r="HU119" s="22"/>
      <c r="HV119" s="22"/>
      <c r="HW119" s="22"/>
      <c r="HX119" s="22"/>
      <c r="HY119" s="22"/>
      <c r="HZ119" s="22"/>
      <c r="IA119" s="22"/>
      <c r="IB119" s="22"/>
      <c r="IC119" s="22"/>
      <c r="ID119" s="22"/>
      <c r="IE119" s="22"/>
      <c r="IF119" s="22"/>
      <c r="IG119" s="22"/>
      <c r="IH119" s="22"/>
      <c r="II119" s="22"/>
      <c r="IJ119" s="22"/>
      <c r="IK119" s="22"/>
      <c r="IL119" s="22"/>
      <c r="IM119" s="22"/>
      <c r="IN119" s="22"/>
      <c r="IO119" s="22"/>
      <c r="IP119" s="7"/>
    </row>
    <row r="120" spans="3:250" ht="5.65" customHeight="1" x14ac:dyDescent="0.15">
      <c r="C120" s="8"/>
      <c r="D120" s="4"/>
      <c r="E120" s="4"/>
      <c r="F120" s="4"/>
      <c r="G120" s="4"/>
      <c r="H120" s="4"/>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c r="EO120" s="39"/>
      <c r="EP120" s="39"/>
      <c r="EQ120" s="39"/>
      <c r="ER120" s="39"/>
      <c r="ES120" s="39"/>
      <c r="ET120" s="39"/>
      <c r="EU120" s="39"/>
      <c r="EV120" s="39"/>
      <c r="EW120" s="39"/>
      <c r="EX120" s="39"/>
      <c r="EY120" s="39"/>
      <c r="EZ120" s="39"/>
      <c r="FA120" s="39"/>
      <c r="FB120" s="39"/>
      <c r="FC120" s="39"/>
      <c r="FD120" s="39"/>
      <c r="FE120" s="39"/>
      <c r="FF120" s="39"/>
      <c r="FG120" s="39"/>
      <c r="FH120" s="39"/>
      <c r="FI120" s="39"/>
      <c r="FJ120" s="39"/>
      <c r="FK120" s="39"/>
      <c r="FL120" s="39"/>
      <c r="FM120" s="39"/>
      <c r="FN120" s="39"/>
      <c r="FO120" s="39"/>
      <c r="FP120" s="39"/>
      <c r="FQ120" s="39"/>
      <c r="FR120" s="39"/>
      <c r="FS120" s="39"/>
      <c r="FT120" s="39"/>
      <c r="FU120" s="39"/>
      <c r="FV120" s="39"/>
      <c r="FW120" s="39"/>
      <c r="FX120" s="4"/>
      <c r="FY120" s="4"/>
      <c r="FZ120" s="4"/>
      <c r="GA120" s="4"/>
      <c r="GB120" s="7"/>
      <c r="GC120" s="4"/>
      <c r="GD120" s="4"/>
      <c r="GE120" s="4"/>
      <c r="GF120" s="8"/>
      <c r="GG120" s="4"/>
      <c r="GH120" s="4"/>
      <c r="GI120" s="22"/>
      <c r="GJ120" s="22"/>
      <c r="GK120" s="22"/>
      <c r="GL120" s="22"/>
      <c r="GM120" s="22"/>
      <c r="GN120" s="22"/>
      <c r="GO120" s="22"/>
      <c r="GP120" s="22"/>
      <c r="GQ120" s="22"/>
      <c r="GR120" s="22"/>
      <c r="GS120" s="22"/>
      <c r="GT120" s="22"/>
      <c r="GU120" s="22"/>
      <c r="GV120" s="22"/>
      <c r="GW120" s="22"/>
      <c r="GX120" s="22"/>
      <c r="GY120" s="22"/>
      <c r="GZ120" s="22"/>
      <c r="HA120" s="22"/>
      <c r="HB120" s="22"/>
      <c r="HC120" s="22"/>
      <c r="HD120" s="22"/>
      <c r="HE120" s="22"/>
      <c r="HF120" s="22"/>
      <c r="HG120" s="22"/>
      <c r="HH120" s="22"/>
      <c r="HI120" s="22"/>
      <c r="HJ120" s="22"/>
      <c r="HK120" s="22"/>
      <c r="HL120" s="22"/>
      <c r="HM120" s="22"/>
      <c r="HN120" s="22"/>
      <c r="HO120" s="22"/>
      <c r="HP120" s="22"/>
      <c r="HQ120" s="22"/>
      <c r="HR120" s="22"/>
      <c r="HS120" s="22"/>
      <c r="HT120" s="22"/>
      <c r="HU120" s="22"/>
      <c r="HV120" s="22"/>
      <c r="HW120" s="22"/>
      <c r="HX120" s="22"/>
      <c r="HY120" s="22"/>
      <c r="HZ120" s="22"/>
      <c r="IA120" s="22"/>
      <c r="IB120" s="22"/>
      <c r="IC120" s="22"/>
      <c r="ID120" s="22"/>
      <c r="IE120" s="22"/>
      <c r="IF120" s="22"/>
      <c r="IG120" s="22"/>
      <c r="IH120" s="22"/>
      <c r="II120" s="22"/>
      <c r="IJ120" s="22"/>
      <c r="IK120" s="22"/>
      <c r="IL120" s="22"/>
      <c r="IM120" s="22"/>
      <c r="IN120" s="22"/>
      <c r="IO120" s="22"/>
      <c r="IP120" s="7"/>
    </row>
    <row r="121" spans="3:250" ht="5.65" customHeight="1" x14ac:dyDescent="0.15">
      <c r="C121" s="8"/>
      <c r="D121" s="4"/>
      <c r="E121" s="4"/>
      <c r="F121" s="4"/>
      <c r="G121" s="4"/>
      <c r="H121" s="4"/>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c r="EO121" s="39"/>
      <c r="EP121" s="39"/>
      <c r="EQ121" s="39"/>
      <c r="ER121" s="39"/>
      <c r="ES121" s="39"/>
      <c r="ET121" s="39"/>
      <c r="EU121" s="39"/>
      <c r="EV121" s="39"/>
      <c r="EW121" s="39"/>
      <c r="EX121" s="39"/>
      <c r="EY121" s="39"/>
      <c r="EZ121" s="39"/>
      <c r="FA121" s="39"/>
      <c r="FB121" s="39"/>
      <c r="FC121" s="39"/>
      <c r="FD121" s="39"/>
      <c r="FE121" s="39"/>
      <c r="FF121" s="39"/>
      <c r="FG121" s="39"/>
      <c r="FH121" s="39"/>
      <c r="FI121" s="39"/>
      <c r="FJ121" s="39"/>
      <c r="FK121" s="39"/>
      <c r="FL121" s="39"/>
      <c r="FM121" s="39"/>
      <c r="FN121" s="39"/>
      <c r="FO121" s="39"/>
      <c r="FP121" s="39"/>
      <c r="FQ121" s="39"/>
      <c r="FR121" s="39"/>
      <c r="FS121" s="39"/>
      <c r="FT121" s="39"/>
      <c r="FU121" s="39"/>
      <c r="FV121" s="39"/>
      <c r="FW121" s="39"/>
      <c r="FX121" s="4"/>
      <c r="FY121" s="4"/>
      <c r="FZ121" s="4"/>
      <c r="GA121" s="4"/>
      <c r="GB121" s="7"/>
      <c r="GC121" s="4"/>
      <c r="GD121" s="4"/>
      <c r="GE121" s="4"/>
      <c r="GF121" s="8"/>
      <c r="GG121" s="4"/>
      <c r="GH121" s="4"/>
      <c r="GI121" s="22"/>
      <c r="GJ121" s="22"/>
      <c r="GK121" s="22"/>
      <c r="GL121" s="22"/>
      <c r="GM121" s="22"/>
      <c r="GN121" s="22"/>
      <c r="GO121" s="22"/>
      <c r="GP121" s="22"/>
      <c r="GQ121" s="22"/>
      <c r="GR121" s="22"/>
      <c r="GS121" s="22"/>
      <c r="GT121" s="22"/>
      <c r="GU121" s="22"/>
      <c r="GV121" s="22"/>
      <c r="GW121" s="22"/>
      <c r="GX121" s="22"/>
      <c r="GY121" s="22"/>
      <c r="GZ121" s="22"/>
      <c r="HA121" s="22"/>
      <c r="HB121" s="22"/>
      <c r="HC121" s="22"/>
      <c r="HD121" s="22"/>
      <c r="HE121" s="22"/>
      <c r="HF121" s="22"/>
      <c r="HG121" s="22"/>
      <c r="HH121" s="22"/>
      <c r="HI121" s="22"/>
      <c r="HJ121" s="22"/>
      <c r="HK121" s="22"/>
      <c r="HL121" s="22"/>
      <c r="HM121" s="22"/>
      <c r="HN121" s="22"/>
      <c r="HO121" s="22"/>
      <c r="HP121" s="22"/>
      <c r="HQ121" s="22"/>
      <c r="HR121" s="22"/>
      <c r="HS121" s="22"/>
      <c r="HT121" s="22"/>
      <c r="HU121" s="22"/>
      <c r="HV121" s="22"/>
      <c r="HW121" s="22"/>
      <c r="HX121" s="22"/>
      <c r="HY121" s="22"/>
      <c r="HZ121" s="22"/>
      <c r="IA121" s="22"/>
      <c r="IB121" s="22"/>
      <c r="IC121" s="22"/>
      <c r="ID121" s="22"/>
      <c r="IE121" s="22"/>
      <c r="IF121" s="22"/>
      <c r="IG121" s="22"/>
      <c r="IH121" s="22"/>
      <c r="II121" s="22"/>
      <c r="IJ121" s="22"/>
      <c r="IK121" s="22"/>
      <c r="IL121" s="22"/>
      <c r="IM121" s="22"/>
      <c r="IN121" s="22"/>
      <c r="IO121" s="22"/>
      <c r="IP121" s="7"/>
    </row>
    <row r="122" spans="3:250" ht="5.65" customHeight="1" x14ac:dyDescent="0.15">
      <c r="C122" s="8"/>
      <c r="D122" s="4"/>
      <c r="E122" s="4"/>
      <c r="F122" s="4"/>
      <c r="G122" s="4"/>
      <c r="H122" s="4"/>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4"/>
      <c r="FY122" s="4"/>
      <c r="FZ122" s="4"/>
      <c r="GA122" s="4"/>
      <c r="GB122" s="7"/>
      <c r="GC122" s="4"/>
      <c r="GD122" s="4"/>
      <c r="GE122" s="4"/>
      <c r="GF122" s="8"/>
      <c r="GG122" s="4"/>
      <c r="GH122" s="4"/>
      <c r="GI122" s="22"/>
      <c r="GJ122" s="22"/>
      <c r="GK122" s="22"/>
      <c r="GL122" s="22"/>
      <c r="GM122" s="22"/>
      <c r="GN122" s="22"/>
      <c r="GO122" s="22"/>
      <c r="GP122" s="22"/>
      <c r="GQ122" s="22"/>
      <c r="GR122" s="22"/>
      <c r="GS122" s="22"/>
      <c r="GT122" s="22"/>
      <c r="GU122" s="22"/>
      <c r="GV122" s="22"/>
      <c r="GW122" s="22"/>
      <c r="GX122" s="22"/>
      <c r="GY122" s="22"/>
      <c r="GZ122" s="22"/>
      <c r="HA122" s="22"/>
      <c r="HB122" s="22"/>
      <c r="HC122" s="22"/>
      <c r="HD122" s="22"/>
      <c r="HE122" s="22"/>
      <c r="HF122" s="22"/>
      <c r="HG122" s="22"/>
      <c r="HH122" s="22"/>
      <c r="HI122" s="22"/>
      <c r="HJ122" s="22"/>
      <c r="HK122" s="22"/>
      <c r="HL122" s="22"/>
      <c r="HM122" s="22"/>
      <c r="HN122" s="22"/>
      <c r="HO122" s="22"/>
      <c r="HP122" s="22"/>
      <c r="HQ122" s="22"/>
      <c r="HR122" s="22"/>
      <c r="HS122" s="22"/>
      <c r="HT122" s="22"/>
      <c r="HU122" s="22"/>
      <c r="HV122" s="22"/>
      <c r="HW122" s="22"/>
      <c r="HX122" s="22"/>
      <c r="HY122" s="22"/>
      <c r="HZ122" s="22"/>
      <c r="IA122" s="22"/>
      <c r="IB122" s="22"/>
      <c r="IC122" s="22"/>
      <c r="ID122" s="22"/>
      <c r="IE122" s="22"/>
      <c r="IF122" s="22"/>
      <c r="IG122" s="22"/>
      <c r="IH122" s="22"/>
      <c r="II122" s="22"/>
      <c r="IJ122" s="22"/>
      <c r="IK122" s="22"/>
      <c r="IL122" s="22"/>
      <c r="IM122" s="22"/>
      <c r="IN122" s="22"/>
      <c r="IO122" s="22"/>
      <c r="IP122" s="7"/>
    </row>
    <row r="123" spans="3:250" ht="5.65" customHeight="1" x14ac:dyDescent="0.15">
      <c r="C123" s="8"/>
      <c r="D123" s="4"/>
      <c r="E123" s="4"/>
      <c r="F123" s="4"/>
      <c r="G123" s="4"/>
      <c r="H123" s="4"/>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c r="FS123" s="39"/>
      <c r="FT123" s="39"/>
      <c r="FU123" s="39"/>
      <c r="FV123" s="39"/>
      <c r="FW123" s="39"/>
      <c r="FX123" s="4"/>
      <c r="FY123" s="4"/>
      <c r="FZ123" s="4"/>
      <c r="GA123" s="4"/>
      <c r="GB123" s="7"/>
      <c r="GC123" s="4"/>
      <c r="GD123" s="4"/>
      <c r="GE123" s="4"/>
      <c r="GF123" s="8"/>
      <c r="GG123" s="4"/>
      <c r="GH123" s="4"/>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7"/>
    </row>
    <row r="124" spans="3:250" ht="5.65" customHeight="1" x14ac:dyDescent="0.15">
      <c r="C124" s="8"/>
      <c r="D124" s="4"/>
      <c r="E124" s="4"/>
      <c r="F124" s="4"/>
      <c r="G124" s="4"/>
      <c r="H124" s="4"/>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4"/>
      <c r="FY124" s="4"/>
      <c r="FZ124" s="4"/>
      <c r="GA124" s="4"/>
      <c r="GB124" s="7"/>
      <c r="GC124" s="4"/>
      <c r="GD124" s="4"/>
      <c r="GE124" s="4"/>
      <c r="GF124" s="8"/>
      <c r="GG124" s="4"/>
      <c r="GH124" s="4"/>
      <c r="GI124" s="22"/>
      <c r="GJ124" s="22"/>
      <c r="GK124" s="22"/>
      <c r="GL124" s="22"/>
      <c r="GM124" s="22"/>
      <c r="GN124" s="22"/>
      <c r="GO124" s="22"/>
      <c r="GP124" s="22"/>
      <c r="GQ124" s="22"/>
      <c r="GR124" s="22"/>
      <c r="GS124" s="22"/>
      <c r="GT124" s="22"/>
      <c r="GU124" s="22"/>
      <c r="GV124" s="22"/>
      <c r="GW124" s="22"/>
      <c r="GX124" s="22"/>
      <c r="GY124" s="22"/>
      <c r="GZ124" s="22"/>
      <c r="HA124" s="22"/>
      <c r="HB124" s="22"/>
      <c r="HC124" s="22"/>
      <c r="HD124" s="22"/>
      <c r="HE124" s="22"/>
      <c r="HF124" s="22"/>
      <c r="HG124" s="22"/>
      <c r="HH124" s="22"/>
      <c r="HI124" s="22"/>
      <c r="HJ124" s="22"/>
      <c r="HK124" s="22"/>
      <c r="HL124" s="22"/>
      <c r="HM124" s="22"/>
      <c r="HN124" s="22"/>
      <c r="HO124" s="22"/>
      <c r="HP124" s="22"/>
      <c r="HQ124" s="22"/>
      <c r="HR124" s="22"/>
      <c r="HS124" s="22"/>
      <c r="HT124" s="22"/>
      <c r="HU124" s="22"/>
      <c r="HV124" s="22"/>
      <c r="HW124" s="22"/>
      <c r="HX124" s="22"/>
      <c r="HY124" s="22"/>
      <c r="HZ124" s="22"/>
      <c r="IA124" s="22"/>
      <c r="IB124" s="22"/>
      <c r="IC124" s="22"/>
      <c r="ID124" s="22"/>
      <c r="IE124" s="22"/>
      <c r="IF124" s="22"/>
      <c r="IG124" s="22"/>
      <c r="IH124" s="22"/>
      <c r="II124" s="22"/>
      <c r="IJ124" s="22"/>
      <c r="IK124" s="22"/>
      <c r="IL124" s="22"/>
      <c r="IM124" s="22"/>
      <c r="IN124" s="22"/>
      <c r="IO124" s="22"/>
      <c r="IP124" s="7"/>
    </row>
    <row r="125" spans="3:250" ht="5.65" customHeight="1" x14ac:dyDescent="0.15">
      <c r="C125" s="8"/>
      <c r="D125" s="4"/>
      <c r="E125" s="4"/>
      <c r="F125" s="4"/>
      <c r="G125" s="4"/>
      <c r="H125" s="4"/>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4"/>
      <c r="FY125" s="4"/>
      <c r="FZ125" s="4"/>
      <c r="GA125" s="4"/>
      <c r="GB125" s="7"/>
      <c r="GC125" s="4"/>
      <c r="GD125" s="4"/>
      <c r="GE125" s="4"/>
      <c r="GF125" s="8"/>
      <c r="GG125" s="4"/>
      <c r="GH125" s="4"/>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22"/>
      <c r="HV125" s="22"/>
      <c r="HW125" s="22"/>
      <c r="HX125" s="22"/>
      <c r="HY125" s="22"/>
      <c r="HZ125" s="22"/>
      <c r="IA125" s="22"/>
      <c r="IB125" s="22"/>
      <c r="IC125" s="22"/>
      <c r="ID125" s="22"/>
      <c r="IE125" s="22"/>
      <c r="IF125" s="22"/>
      <c r="IG125" s="22"/>
      <c r="IH125" s="22"/>
      <c r="II125" s="22"/>
      <c r="IJ125" s="22"/>
      <c r="IK125" s="22"/>
      <c r="IL125" s="22"/>
      <c r="IM125" s="22"/>
      <c r="IN125" s="22"/>
      <c r="IO125" s="22"/>
      <c r="IP125" s="7"/>
    </row>
    <row r="126" spans="3:250" ht="5.65" customHeight="1" x14ac:dyDescent="0.15">
      <c r="C126" s="8"/>
      <c r="D126" s="4"/>
      <c r="E126" s="4"/>
      <c r="F126" s="4"/>
      <c r="G126" s="4"/>
      <c r="H126" s="4"/>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4"/>
      <c r="FY126" s="4"/>
      <c r="FZ126" s="4"/>
      <c r="GA126" s="4"/>
      <c r="GB126" s="7"/>
      <c r="GC126" s="4"/>
      <c r="GD126" s="4"/>
      <c r="GE126" s="4"/>
      <c r="GF126" s="8"/>
      <c r="GG126" s="4"/>
      <c r="GH126" s="4"/>
      <c r="GI126" s="22"/>
      <c r="GJ126" s="22"/>
      <c r="GK126" s="22"/>
      <c r="GL126" s="22"/>
      <c r="GM126" s="22"/>
      <c r="GN126" s="22"/>
      <c r="GO126" s="22"/>
      <c r="GP126" s="22"/>
      <c r="GQ126" s="22"/>
      <c r="GR126" s="22"/>
      <c r="GS126" s="22"/>
      <c r="GT126" s="22"/>
      <c r="GU126" s="22"/>
      <c r="GV126" s="22"/>
      <c r="GW126" s="22"/>
      <c r="GX126" s="22"/>
      <c r="GY126" s="22"/>
      <c r="GZ126" s="22"/>
      <c r="HA126" s="22"/>
      <c r="HB126" s="22"/>
      <c r="HC126" s="22"/>
      <c r="HD126" s="22"/>
      <c r="HE126" s="22"/>
      <c r="HF126" s="22"/>
      <c r="HG126" s="22"/>
      <c r="HH126" s="22"/>
      <c r="HI126" s="22"/>
      <c r="HJ126" s="22"/>
      <c r="HK126" s="22"/>
      <c r="HL126" s="22"/>
      <c r="HM126" s="22"/>
      <c r="HN126" s="22"/>
      <c r="HO126" s="22"/>
      <c r="HP126" s="22"/>
      <c r="HQ126" s="22"/>
      <c r="HR126" s="22"/>
      <c r="HS126" s="22"/>
      <c r="HT126" s="22"/>
      <c r="HU126" s="22"/>
      <c r="HV126" s="22"/>
      <c r="HW126" s="22"/>
      <c r="HX126" s="22"/>
      <c r="HY126" s="22"/>
      <c r="HZ126" s="22"/>
      <c r="IA126" s="22"/>
      <c r="IB126" s="22"/>
      <c r="IC126" s="22"/>
      <c r="ID126" s="22"/>
      <c r="IE126" s="22"/>
      <c r="IF126" s="22"/>
      <c r="IG126" s="22"/>
      <c r="IH126" s="22"/>
      <c r="II126" s="22"/>
      <c r="IJ126" s="22"/>
      <c r="IK126" s="22"/>
      <c r="IL126" s="22"/>
      <c r="IM126" s="22"/>
      <c r="IN126" s="22"/>
      <c r="IO126" s="22"/>
      <c r="IP126" s="7"/>
    </row>
    <row r="127" spans="3:250" ht="5.65" customHeight="1" x14ac:dyDescent="0.15">
      <c r="C127" s="8"/>
      <c r="D127" s="4"/>
      <c r="E127" s="4"/>
      <c r="F127" s="4"/>
      <c r="G127" s="4"/>
      <c r="H127" s="4"/>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4"/>
      <c r="FY127" s="4"/>
      <c r="FZ127" s="4"/>
      <c r="GA127" s="4"/>
      <c r="GB127" s="7"/>
      <c r="GC127" s="4"/>
      <c r="GD127" s="4"/>
      <c r="GE127" s="4"/>
      <c r="GF127" s="8"/>
      <c r="GG127" s="4"/>
      <c r="GH127" s="4"/>
      <c r="GI127" s="22"/>
      <c r="GJ127" s="22"/>
      <c r="GK127" s="22"/>
      <c r="GL127" s="22"/>
      <c r="GM127" s="22"/>
      <c r="GN127" s="22"/>
      <c r="GO127" s="22"/>
      <c r="GP127" s="22"/>
      <c r="GQ127" s="22"/>
      <c r="GR127" s="22"/>
      <c r="GS127" s="22"/>
      <c r="GT127" s="22"/>
      <c r="GU127" s="22"/>
      <c r="GV127" s="22"/>
      <c r="GW127" s="22"/>
      <c r="GX127" s="22"/>
      <c r="GY127" s="22"/>
      <c r="GZ127" s="22"/>
      <c r="HA127" s="22"/>
      <c r="HB127" s="22"/>
      <c r="HC127" s="22"/>
      <c r="HD127" s="22"/>
      <c r="HE127" s="22"/>
      <c r="HF127" s="22"/>
      <c r="HG127" s="22"/>
      <c r="HH127" s="22"/>
      <c r="HI127" s="22"/>
      <c r="HJ127" s="22"/>
      <c r="HK127" s="22"/>
      <c r="HL127" s="22"/>
      <c r="HM127" s="22"/>
      <c r="HN127" s="22"/>
      <c r="HO127" s="22"/>
      <c r="HP127" s="22"/>
      <c r="HQ127" s="22"/>
      <c r="HR127" s="22"/>
      <c r="HS127" s="22"/>
      <c r="HT127" s="22"/>
      <c r="HU127" s="22"/>
      <c r="HV127" s="22"/>
      <c r="HW127" s="22"/>
      <c r="HX127" s="22"/>
      <c r="HY127" s="22"/>
      <c r="HZ127" s="22"/>
      <c r="IA127" s="22"/>
      <c r="IB127" s="22"/>
      <c r="IC127" s="22"/>
      <c r="ID127" s="22"/>
      <c r="IE127" s="22"/>
      <c r="IF127" s="22"/>
      <c r="IG127" s="22"/>
      <c r="IH127" s="22"/>
      <c r="II127" s="22"/>
      <c r="IJ127" s="22"/>
      <c r="IK127" s="22"/>
      <c r="IL127" s="22"/>
      <c r="IM127" s="22"/>
      <c r="IN127" s="22"/>
      <c r="IO127" s="22"/>
      <c r="IP127" s="7"/>
    </row>
    <row r="128" spans="3:250" ht="5.65" customHeight="1" x14ac:dyDescent="0.15">
      <c r="C128" s="8"/>
      <c r="D128" s="4"/>
      <c r="E128" s="4"/>
      <c r="F128" s="4"/>
      <c r="G128" s="4"/>
      <c r="H128" s="4"/>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4"/>
      <c r="FY128" s="4"/>
      <c r="FZ128" s="4"/>
      <c r="GA128" s="4"/>
      <c r="GB128" s="7"/>
      <c r="GC128" s="4"/>
      <c r="GD128" s="4"/>
      <c r="GE128" s="4"/>
      <c r="GF128" s="8"/>
      <c r="GG128" s="4"/>
      <c r="GH128" s="4"/>
      <c r="GI128" s="22"/>
      <c r="GJ128" s="22"/>
      <c r="GK128" s="22"/>
      <c r="GL128" s="22"/>
      <c r="GM128" s="22"/>
      <c r="GN128" s="22"/>
      <c r="GO128" s="22"/>
      <c r="GP128" s="22"/>
      <c r="GQ128" s="22"/>
      <c r="GR128" s="22"/>
      <c r="GS128" s="22"/>
      <c r="GT128" s="22"/>
      <c r="GU128" s="22"/>
      <c r="GV128" s="22"/>
      <c r="GW128" s="22"/>
      <c r="GX128" s="22"/>
      <c r="GY128" s="22"/>
      <c r="GZ128" s="22"/>
      <c r="HA128" s="22"/>
      <c r="HB128" s="22"/>
      <c r="HC128" s="22"/>
      <c r="HD128" s="22"/>
      <c r="HE128" s="22"/>
      <c r="HF128" s="22"/>
      <c r="HG128" s="22"/>
      <c r="HH128" s="22"/>
      <c r="HI128" s="22"/>
      <c r="HJ128" s="22"/>
      <c r="HK128" s="22"/>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7"/>
    </row>
    <row r="129" spans="3:250" ht="5.65" customHeight="1" x14ac:dyDescent="0.15">
      <c r="C129" s="8"/>
      <c r="D129" s="4"/>
      <c r="E129" s="4"/>
      <c r="F129" s="4"/>
      <c r="G129" s="4"/>
      <c r="H129" s="4"/>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4"/>
      <c r="FY129" s="4"/>
      <c r="FZ129" s="4"/>
      <c r="GA129" s="4"/>
      <c r="GB129" s="7"/>
      <c r="GC129" s="4"/>
      <c r="GD129" s="4"/>
      <c r="GE129" s="4"/>
      <c r="GF129" s="8"/>
      <c r="GG129" s="4"/>
      <c r="GH129" s="4"/>
      <c r="GI129" s="22"/>
      <c r="GJ129" s="22"/>
      <c r="GK129" s="22"/>
      <c r="GL129" s="22"/>
      <c r="GM129" s="22"/>
      <c r="GN129" s="22"/>
      <c r="GO129" s="22"/>
      <c r="GP129" s="22"/>
      <c r="GQ129" s="22"/>
      <c r="GR129" s="22"/>
      <c r="GS129" s="22"/>
      <c r="GT129" s="22"/>
      <c r="GU129" s="22"/>
      <c r="GV129" s="22"/>
      <c r="GW129" s="22"/>
      <c r="GX129" s="22"/>
      <c r="GY129" s="22"/>
      <c r="GZ129" s="22"/>
      <c r="HA129" s="22"/>
      <c r="HB129" s="22"/>
      <c r="HC129" s="22"/>
      <c r="HD129" s="22"/>
      <c r="HE129" s="22"/>
      <c r="HF129" s="22"/>
      <c r="HG129" s="22"/>
      <c r="HH129" s="22"/>
      <c r="HI129" s="22"/>
      <c r="HJ129" s="22"/>
      <c r="HK129" s="22"/>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7"/>
    </row>
    <row r="130" spans="3:250" ht="5.65" customHeight="1" x14ac:dyDescent="0.15">
      <c r="C130" s="8"/>
      <c r="D130" s="4"/>
      <c r="E130" s="4"/>
      <c r="F130" s="4"/>
      <c r="G130" s="4"/>
      <c r="H130" s="4"/>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4"/>
      <c r="FY130" s="4"/>
      <c r="FZ130" s="4"/>
      <c r="GA130" s="4"/>
      <c r="GB130" s="7"/>
      <c r="GC130" s="4"/>
      <c r="GD130" s="4"/>
      <c r="GE130" s="4"/>
      <c r="GF130" s="8"/>
      <c r="GG130" s="4"/>
      <c r="GH130" s="4"/>
      <c r="GI130" s="22"/>
      <c r="GJ130" s="22"/>
      <c r="GK130" s="22"/>
      <c r="GL130" s="22"/>
      <c r="GM130" s="22"/>
      <c r="GN130" s="22"/>
      <c r="GO130" s="22"/>
      <c r="GP130" s="22"/>
      <c r="GQ130" s="22"/>
      <c r="GR130" s="22"/>
      <c r="GS130" s="22"/>
      <c r="GT130" s="22"/>
      <c r="GU130" s="22"/>
      <c r="GV130" s="22"/>
      <c r="GW130" s="22"/>
      <c r="GX130" s="22"/>
      <c r="GY130" s="22"/>
      <c r="GZ130" s="22"/>
      <c r="HA130" s="22"/>
      <c r="HB130" s="22"/>
      <c r="HC130" s="22"/>
      <c r="HD130" s="22"/>
      <c r="HE130" s="22"/>
      <c r="HF130" s="22"/>
      <c r="HG130" s="22"/>
      <c r="HH130" s="22"/>
      <c r="HI130" s="22"/>
      <c r="HJ130" s="22"/>
      <c r="HK130" s="22"/>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7"/>
    </row>
    <row r="131" spans="3:250" ht="5.65" customHeight="1" x14ac:dyDescent="0.15">
      <c r="C131" s="8"/>
      <c r="D131" s="4"/>
      <c r="E131" s="4"/>
      <c r="F131" s="4"/>
      <c r="G131" s="4"/>
      <c r="H131" s="4"/>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4"/>
      <c r="FY131" s="4"/>
      <c r="FZ131" s="4"/>
      <c r="GA131" s="4"/>
      <c r="GB131" s="7"/>
      <c r="GC131" s="4"/>
      <c r="GD131" s="4"/>
      <c r="GE131" s="4"/>
      <c r="GF131" s="8"/>
      <c r="GG131" s="4"/>
      <c r="GH131" s="4"/>
      <c r="GI131" s="22"/>
      <c r="GJ131" s="22"/>
      <c r="GK131" s="22"/>
      <c r="GL131" s="22"/>
      <c r="GM131" s="22"/>
      <c r="GN131" s="22"/>
      <c r="GO131" s="22"/>
      <c r="GP131" s="22"/>
      <c r="GQ131" s="22"/>
      <c r="GR131" s="22"/>
      <c r="GS131" s="22"/>
      <c r="GT131" s="22"/>
      <c r="GU131" s="22"/>
      <c r="GV131" s="22"/>
      <c r="GW131" s="22"/>
      <c r="GX131" s="22"/>
      <c r="GY131" s="22"/>
      <c r="GZ131" s="22"/>
      <c r="HA131" s="22"/>
      <c r="HB131" s="22"/>
      <c r="HC131" s="22"/>
      <c r="HD131" s="22"/>
      <c r="HE131" s="22"/>
      <c r="HF131" s="22"/>
      <c r="HG131" s="22"/>
      <c r="HH131" s="22"/>
      <c r="HI131" s="22"/>
      <c r="HJ131" s="22"/>
      <c r="HK131" s="22"/>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7"/>
    </row>
    <row r="132" spans="3:250" ht="5.65" customHeight="1" x14ac:dyDescent="0.15">
      <c r="C132" s="8"/>
      <c r="D132" s="4"/>
      <c r="E132" s="4"/>
      <c r="F132" s="4"/>
      <c r="G132" s="4"/>
      <c r="H132" s="4"/>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4"/>
      <c r="FY132" s="4"/>
      <c r="FZ132" s="4"/>
      <c r="GA132" s="4"/>
      <c r="GB132" s="7"/>
      <c r="GC132" s="4"/>
      <c r="GD132" s="4"/>
      <c r="GE132" s="4"/>
      <c r="GF132" s="8"/>
      <c r="GG132" s="4"/>
      <c r="GH132" s="4"/>
      <c r="GI132" s="22"/>
      <c r="GJ132" s="22"/>
      <c r="GK132" s="22"/>
      <c r="GL132" s="22"/>
      <c r="GM132" s="22"/>
      <c r="GN132" s="22"/>
      <c r="GO132" s="22"/>
      <c r="GP132" s="22"/>
      <c r="GQ132" s="22"/>
      <c r="GR132" s="22"/>
      <c r="GS132" s="22"/>
      <c r="GT132" s="22"/>
      <c r="GU132" s="22"/>
      <c r="GV132" s="22"/>
      <c r="GW132" s="22"/>
      <c r="GX132" s="22"/>
      <c r="GY132" s="22"/>
      <c r="GZ132" s="22"/>
      <c r="HA132" s="22"/>
      <c r="HB132" s="22"/>
      <c r="HC132" s="22"/>
      <c r="HD132" s="22"/>
      <c r="HE132" s="22"/>
      <c r="HF132" s="22"/>
      <c r="HG132" s="22"/>
      <c r="HH132" s="22"/>
      <c r="HI132" s="22"/>
      <c r="HJ132" s="22"/>
      <c r="HK132" s="22"/>
      <c r="HL132" s="22"/>
      <c r="HM132" s="22"/>
      <c r="HN132" s="22"/>
      <c r="HO132" s="22"/>
      <c r="HP132" s="22"/>
      <c r="HQ132" s="22"/>
      <c r="HR132" s="22"/>
      <c r="HS132" s="22"/>
      <c r="HT132" s="22"/>
      <c r="HU132" s="22"/>
      <c r="HV132" s="22"/>
      <c r="HW132" s="22"/>
      <c r="HX132" s="22"/>
      <c r="HY132" s="22"/>
      <c r="HZ132" s="22"/>
      <c r="IA132" s="22"/>
      <c r="IB132" s="22"/>
      <c r="IC132" s="22"/>
      <c r="ID132" s="22"/>
      <c r="IE132" s="22"/>
      <c r="IF132" s="22"/>
      <c r="IG132" s="22"/>
      <c r="IH132" s="22"/>
      <c r="II132" s="22"/>
      <c r="IJ132" s="22"/>
      <c r="IK132" s="22"/>
      <c r="IL132" s="22"/>
      <c r="IM132" s="22"/>
      <c r="IN132" s="22"/>
      <c r="IO132" s="22"/>
      <c r="IP132" s="7"/>
    </row>
    <row r="133" spans="3:250" ht="5.65" customHeight="1" x14ac:dyDescent="0.15">
      <c r="C133" s="8"/>
      <c r="D133" s="4"/>
      <c r="E133" s="4"/>
      <c r="F133" s="4"/>
      <c r="G133" s="4"/>
      <c r="H133" s="4"/>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c r="FS133" s="39"/>
      <c r="FT133" s="39"/>
      <c r="FU133" s="39"/>
      <c r="FV133" s="39"/>
      <c r="FW133" s="39"/>
      <c r="FX133" s="4"/>
      <c r="FY133" s="4"/>
      <c r="FZ133" s="4"/>
      <c r="GA133" s="4"/>
      <c r="GB133" s="7"/>
      <c r="GC133" s="4"/>
      <c r="GD133" s="4"/>
      <c r="GE133" s="4"/>
      <c r="GF133" s="8"/>
      <c r="GG133" s="4"/>
      <c r="GH133" s="4"/>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7"/>
    </row>
    <row r="134" spans="3:250" ht="5.65" customHeight="1" x14ac:dyDescent="0.15">
      <c r="C134" s="8"/>
      <c r="D134" s="4"/>
      <c r="E134" s="4"/>
      <c r="F134" s="4"/>
      <c r="G134" s="4"/>
      <c r="H134" s="4"/>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c r="FS134" s="39"/>
      <c r="FT134" s="39"/>
      <c r="FU134" s="39"/>
      <c r="FV134" s="39"/>
      <c r="FW134" s="39"/>
      <c r="FX134" s="4"/>
      <c r="FY134" s="4"/>
      <c r="FZ134" s="4"/>
      <c r="GA134" s="4"/>
      <c r="GB134" s="7"/>
      <c r="GC134" s="4"/>
      <c r="GD134" s="4"/>
      <c r="GE134" s="4"/>
      <c r="GF134" s="8"/>
      <c r="GG134" s="4"/>
      <c r="GH134" s="4"/>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7"/>
    </row>
    <row r="135" spans="3:250" ht="5.65" customHeight="1" x14ac:dyDescent="0.15">
      <c r="C135" s="8"/>
      <c r="D135" s="4"/>
      <c r="E135" s="4"/>
      <c r="F135" s="4"/>
      <c r="G135" s="4"/>
      <c r="H135" s="4"/>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4"/>
      <c r="FY135" s="4"/>
      <c r="FZ135" s="4"/>
      <c r="GA135" s="4"/>
      <c r="GB135" s="7"/>
      <c r="GC135" s="4"/>
      <c r="GD135" s="4"/>
      <c r="GE135" s="4"/>
      <c r="GF135" s="8"/>
      <c r="GG135" s="4"/>
      <c r="GH135" s="4"/>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7"/>
    </row>
    <row r="136" spans="3:250" ht="5.65" customHeight="1" x14ac:dyDescent="0.15">
      <c r="C136" s="8"/>
      <c r="D136" s="4"/>
      <c r="E136" s="4"/>
      <c r="F136" s="4"/>
      <c r="G136" s="4"/>
      <c r="H136" s="4"/>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4"/>
      <c r="FY136" s="4"/>
      <c r="FZ136" s="4"/>
      <c r="GA136" s="4"/>
      <c r="GB136" s="7"/>
      <c r="GC136" s="4"/>
      <c r="GD136" s="4"/>
      <c r="GE136" s="4"/>
      <c r="GF136" s="8"/>
      <c r="GG136" s="4"/>
      <c r="GH136" s="4"/>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7"/>
    </row>
    <row r="137" spans="3:250" ht="5.65" customHeight="1" x14ac:dyDescent="0.15">
      <c r="C137" s="8"/>
      <c r="D137" s="4"/>
      <c r="E137" s="4"/>
      <c r="F137" s="4"/>
      <c r="G137" s="4"/>
      <c r="H137" s="4"/>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4"/>
      <c r="FY137" s="4"/>
      <c r="FZ137" s="4"/>
      <c r="GA137" s="4"/>
      <c r="GB137" s="7"/>
      <c r="GC137" s="4"/>
      <c r="GD137" s="4"/>
      <c r="GE137" s="4"/>
      <c r="GF137" s="8"/>
      <c r="GG137" s="4"/>
      <c r="GH137" s="4"/>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2"/>
      <c r="IA137" s="22"/>
      <c r="IB137" s="22"/>
      <c r="IC137" s="22"/>
      <c r="ID137" s="22"/>
      <c r="IE137" s="22"/>
      <c r="IF137" s="22"/>
      <c r="IG137" s="22"/>
      <c r="IH137" s="22"/>
      <c r="II137" s="22"/>
      <c r="IJ137" s="22"/>
      <c r="IK137" s="22"/>
      <c r="IL137" s="22"/>
      <c r="IM137" s="22"/>
      <c r="IN137" s="22"/>
      <c r="IO137" s="22"/>
      <c r="IP137" s="7"/>
    </row>
    <row r="138" spans="3:250" ht="5.65" customHeight="1" x14ac:dyDescent="0.15">
      <c r="C138" s="8"/>
      <c r="D138" s="4"/>
      <c r="E138" s="4"/>
      <c r="F138" s="4"/>
      <c r="G138" s="4"/>
      <c r="H138" s="4"/>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4"/>
      <c r="FY138" s="4"/>
      <c r="FZ138" s="4"/>
      <c r="GA138" s="4"/>
      <c r="GB138" s="7"/>
      <c r="GC138" s="4"/>
      <c r="GD138" s="4"/>
      <c r="GE138" s="4"/>
      <c r="GF138" s="8"/>
      <c r="GG138" s="4"/>
      <c r="GH138" s="4"/>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2"/>
      <c r="IA138" s="22"/>
      <c r="IB138" s="22"/>
      <c r="IC138" s="22"/>
      <c r="ID138" s="22"/>
      <c r="IE138" s="22"/>
      <c r="IF138" s="22"/>
      <c r="IG138" s="22"/>
      <c r="IH138" s="22"/>
      <c r="II138" s="22"/>
      <c r="IJ138" s="22"/>
      <c r="IK138" s="22"/>
      <c r="IL138" s="22"/>
      <c r="IM138" s="22"/>
      <c r="IN138" s="22"/>
      <c r="IO138" s="22"/>
      <c r="IP138" s="7"/>
    </row>
    <row r="139" spans="3:250" ht="5.65" customHeight="1" x14ac:dyDescent="0.15">
      <c r="C139" s="8"/>
      <c r="D139" s="4"/>
      <c r="E139" s="4"/>
      <c r="F139" s="4"/>
      <c r="G139" s="4"/>
      <c r="H139" s="4"/>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4"/>
      <c r="FY139" s="4"/>
      <c r="FZ139" s="4"/>
      <c r="GA139" s="4"/>
      <c r="GB139" s="7"/>
      <c r="GC139" s="4"/>
      <c r="GD139" s="4"/>
      <c r="GE139" s="4"/>
      <c r="GF139" s="8"/>
      <c r="GG139" s="4"/>
      <c r="GH139" s="4"/>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7"/>
    </row>
    <row r="140" spans="3:250" ht="5.65" customHeight="1" x14ac:dyDescent="0.15">
      <c r="C140" s="8"/>
      <c r="D140" s="4"/>
      <c r="E140" s="4"/>
      <c r="F140" s="4"/>
      <c r="G140" s="4"/>
      <c r="H140" s="4"/>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4"/>
      <c r="FY140" s="4"/>
      <c r="FZ140" s="4"/>
      <c r="GA140" s="4"/>
      <c r="GB140" s="7"/>
      <c r="GC140" s="4"/>
      <c r="GD140" s="4"/>
      <c r="GE140" s="4"/>
      <c r="GF140" s="8"/>
      <c r="GG140" s="4"/>
      <c r="GH140" s="4"/>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2"/>
      <c r="IA140" s="22"/>
      <c r="IB140" s="22"/>
      <c r="IC140" s="22"/>
      <c r="ID140" s="22"/>
      <c r="IE140" s="22"/>
      <c r="IF140" s="22"/>
      <c r="IG140" s="22"/>
      <c r="IH140" s="22"/>
      <c r="II140" s="22"/>
      <c r="IJ140" s="22"/>
      <c r="IK140" s="22"/>
      <c r="IL140" s="22"/>
      <c r="IM140" s="22"/>
      <c r="IN140" s="22"/>
      <c r="IO140" s="22"/>
      <c r="IP140" s="7"/>
    </row>
    <row r="141" spans="3:250" ht="5.65" customHeight="1" x14ac:dyDescent="0.15">
      <c r="C141" s="8"/>
      <c r="D141" s="4"/>
      <c r="E141" s="4"/>
      <c r="F141" s="4"/>
      <c r="G141" s="4"/>
      <c r="H141" s="4"/>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c r="EO141" s="39"/>
      <c r="EP141" s="39"/>
      <c r="EQ141" s="39"/>
      <c r="ER141" s="39"/>
      <c r="ES141" s="39"/>
      <c r="ET141" s="39"/>
      <c r="EU141" s="39"/>
      <c r="EV141" s="39"/>
      <c r="EW141" s="39"/>
      <c r="EX141" s="39"/>
      <c r="EY141" s="39"/>
      <c r="EZ141" s="39"/>
      <c r="FA141" s="39"/>
      <c r="FB141" s="39"/>
      <c r="FC141" s="39"/>
      <c r="FD141" s="39"/>
      <c r="FE141" s="39"/>
      <c r="FF141" s="39"/>
      <c r="FG141" s="39"/>
      <c r="FH141" s="39"/>
      <c r="FI141" s="39"/>
      <c r="FJ141" s="39"/>
      <c r="FK141" s="39"/>
      <c r="FL141" s="39"/>
      <c r="FM141" s="39"/>
      <c r="FN141" s="39"/>
      <c r="FO141" s="39"/>
      <c r="FP141" s="39"/>
      <c r="FQ141" s="39"/>
      <c r="FR141" s="39"/>
      <c r="FS141" s="39"/>
      <c r="FT141" s="39"/>
      <c r="FU141" s="39"/>
      <c r="FV141" s="39"/>
      <c r="FW141" s="39"/>
      <c r="FX141" s="4"/>
      <c r="FY141" s="4"/>
      <c r="FZ141" s="4"/>
      <c r="GA141" s="4"/>
      <c r="GB141" s="7"/>
      <c r="GC141" s="4"/>
      <c r="GD141" s="4"/>
      <c r="GE141" s="4"/>
      <c r="GF141" s="8"/>
      <c r="GG141" s="4"/>
      <c r="GH141" s="4"/>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7"/>
    </row>
    <row r="142" spans="3:250" ht="5.65" customHeight="1" x14ac:dyDescent="0.15">
      <c r="C142" s="8"/>
      <c r="D142" s="4"/>
      <c r="E142" s="4"/>
      <c r="F142" s="4"/>
      <c r="G142" s="4"/>
      <c r="H142" s="4"/>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c r="EO142" s="39"/>
      <c r="EP142" s="39"/>
      <c r="EQ142" s="39"/>
      <c r="ER142" s="39"/>
      <c r="ES142" s="39"/>
      <c r="ET142" s="39"/>
      <c r="EU142" s="39"/>
      <c r="EV142" s="39"/>
      <c r="EW142" s="39"/>
      <c r="EX142" s="39"/>
      <c r="EY142" s="39"/>
      <c r="EZ142" s="39"/>
      <c r="FA142" s="39"/>
      <c r="FB142" s="39"/>
      <c r="FC142" s="39"/>
      <c r="FD142" s="39"/>
      <c r="FE142" s="39"/>
      <c r="FF142" s="39"/>
      <c r="FG142" s="39"/>
      <c r="FH142" s="39"/>
      <c r="FI142" s="39"/>
      <c r="FJ142" s="39"/>
      <c r="FK142" s="39"/>
      <c r="FL142" s="39"/>
      <c r="FM142" s="39"/>
      <c r="FN142" s="39"/>
      <c r="FO142" s="39"/>
      <c r="FP142" s="39"/>
      <c r="FQ142" s="39"/>
      <c r="FR142" s="39"/>
      <c r="FS142" s="39"/>
      <c r="FT142" s="39"/>
      <c r="FU142" s="39"/>
      <c r="FV142" s="39"/>
      <c r="FW142" s="39"/>
      <c r="FX142" s="4"/>
      <c r="FY142" s="4"/>
      <c r="FZ142" s="4"/>
      <c r="GA142" s="4"/>
      <c r="GB142" s="7"/>
      <c r="GC142" s="4"/>
      <c r="GD142" s="4"/>
      <c r="GE142" s="4"/>
      <c r="GF142" s="8"/>
      <c r="GG142" s="4"/>
      <c r="GH142" s="4"/>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7"/>
    </row>
    <row r="143" spans="3:250" ht="5.65" customHeight="1" x14ac:dyDescent="0.15">
      <c r="C143" s="8"/>
      <c r="D143" s="4"/>
      <c r="E143" s="4"/>
      <c r="F143" s="4"/>
      <c r="G143" s="4"/>
      <c r="H143" s="4"/>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4"/>
      <c r="FY143" s="4"/>
      <c r="FZ143" s="4"/>
      <c r="GA143" s="4"/>
      <c r="GB143" s="7"/>
      <c r="GC143" s="4"/>
      <c r="GD143" s="4"/>
      <c r="GE143" s="4"/>
      <c r="GF143" s="8"/>
      <c r="GG143" s="4"/>
      <c r="GH143" s="4"/>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7"/>
    </row>
    <row r="144" spans="3:250" ht="5.65" customHeight="1" x14ac:dyDescent="0.15">
      <c r="C144" s="8"/>
      <c r="D144" s="4"/>
      <c r="E144" s="4"/>
      <c r="F144" s="4"/>
      <c r="G144" s="4"/>
      <c r="H144" s="4"/>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4"/>
      <c r="FY144" s="4"/>
      <c r="FZ144" s="4"/>
      <c r="GA144" s="4"/>
      <c r="GB144" s="7"/>
      <c r="GC144" s="4"/>
      <c r="GD144" s="4"/>
      <c r="GE144" s="4"/>
      <c r="GF144" s="8"/>
      <c r="GG144" s="4"/>
      <c r="GH144" s="4"/>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7"/>
    </row>
    <row r="145" spans="3:279" ht="5.65" customHeight="1" x14ac:dyDescent="0.15">
      <c r="C145" s="8"/>
      <c r="D145" s="4"/>
      <c r="E145" s="4"/>
      <c r="F145" s="4"/>
      <c r="G145" s="4"/>
      <c r="H145" s="4"/>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c r="EO145" s="39"/>
      <c r="EP145" s="39"/>
      <c r="EQ145" s="39"/>
      <c r="ER145" s="39"/>
      <c r="ES145" s="39"/>
      <c r="ET145" s="39"/>
      <c r="EU145" s="39"/>
      <c r="EV145" s="39"/>
      <c r="EW145" s="39"/>
      <c r="EX145" s="39"/>
      <c r="EY145" s="39"/>
      <c r="EZ145" s="39"/>
      <c r="FA145" s="39"/>
      <c r="FB145" s="39"/>
      <c r="FC145" s="39"/>
      <c r="FD145" s="39"/>
      <c r="FE145" s="39"/>
      <c r="FF145" s="39"/>
      <c r="FG145" s="39"/>
      <c r="FH145" s="39"/>
      <c r="FI145" s="39"/>
      <c r="FJ145" s="39"/>
      <c r="FK145" s="39"/>
      <c r="FL145" s="39"/>
      <c r="FM145" s="39"/>
      <c r="FN145" s="39"/>
      <c r="FO145" s="39"/>
      <c r="FP145" s="39"/>
      <c r="FQ145" s="39"/>
      <c r="FR145" s="39"/>
      <c r="FS145" s="39"/>
      <c r="FT145" s="39"/>
      <c r="FU145" s="39"/>
      <c r="FV145" s="39"/>
      <c r="FW145" s="39"/>
      <c r="FX145" s="4"/>
      <c r="FY145" s="4"/>
      <c r="FZ145" s="4"/>
      <c r="GA145" s="4"/>
      <c r="GB145" s="7"/>
      <c r="GC145" s="4"/>
      <c r="GD145" s="4"/>
      <c r="GE145" s="4"/>
      <c r="GF145" s="8"/>
      <c r="GG145" s="4"/>
      <c r="GH145" s="4"/>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7"/>
    </row>
    <row r="146" spans="3:279" ht="5.65" customHeight="1" x14ac:dyDescent="0.15">
      <c r="C146" s="8"/>
      <c r="D146" s="4"/>
      <c r="E146" s="4"/>
      <c r="F146" s="4"/>
      <c r="G146" s="4"/>
      <c r="H146" s="4"/>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c r="FL146" s="39"/>
      <c r="FM146" s="39"/>
      <c r="FN146" s="39"/>
      <c r="FO146" s="39"/>
      <c r="FP146" s="39"/>
      <c r="FQ146" s="39"/>
      <c r="FR146" s="39"/>
      <c r="FS146" s="39"/>
      <c r="FT146" s="39"/>
      <c r="FU146" s="39"/>
      <c r="FV146" s="39"/>
      <c r="FW146" s="39"/>
      <c r="FX146" s="4"/>
      <c r="FY146" s="4"/>
      <c r="FZ146" s="4"/>
      <c r="GA146" s="4"/>
      <c r="GB146" s="7"/>
      <c r="GC146" s="4"/>
      <c r="GD146" s="4"/>
      <c r="GE146" s="4"/>
      <c r="GF146" s="8"/>
      <c r="GG146" s="4"/>
      <c r="GH146" s="4"/>
      <c r="GI146" s="22"/>
      <c r="GJ146" s="22"/>
      <c r="GK146" s="22"/>
      <c r="GL146" s="22"/>
      <c r="GM146" s="22"/>
      <c r="GN146" s="22"/>
      <c r="GO146" s="22"/>
      <c r="GP146" s="22"/>
      <c r="GQ146" s="22"/>
      <c r="GR146" s="22"/>
      <c r="GS146" s="22"/>
      <c r="GT146" s="22"/>
      <c r="GU146" s="22"/>
      <c r="GV146" s="22"/>
      <c r="GW146" s="22"/>
      <c r="GX146" s="22"/>
      <c r="GY146" s="22"/>
      <c r="GZ146" s="22"/>
      <c r="HA146" s="22"/>
      <c r="HB146" s="22"/>
      <c r="HC146" s="22"/>
      <c r="HD146" s="22"/>
      <c r="HE146" s="22"/>
      <c r="HF146" s="22"/>
      <c r="HG146" s="22"/>
      <c r="HH146" s="22"/>
      <c r="HI146" s="22"/>
      <c r="HJ146" s="22"/>
      <c r="HK146" s="22"/>
      <c r="HL146" s="22"/>
      <c r="HM146" s="22"/>
      <c r="HN146" s="22"/>
      <c r="HO146" s="22"/>
      <c r="HP146" s="22"/>
      <c r="HQ146" s="22"/>
      <c r="HR146" s="22"/>
      <c r="HS146" s="22"/>
      <c r="HT146" s="22"/>
      <c r="HU146" s="22"/>
      <c r="HV146" s="22"/>
      <c r="HW146" s="22"/>
      <c r="HX146" s="22"/>
      <c r="HY146" s="22"/>
      <c r="HZ146" s="22"/>
      <c r="IA146" s="22"/>
      <c r="IB146" s="22"/>
      <c r="IC146" s="22"/>
      <c r="ID146" s="22"/>
      <c r="IE146" s="22"/>
      <c r="IF146" s="22"/>
      <c r="IG146" s="22"/>
      <c r="IH146" s="22"/>
      <c r="II146" s="22"/>
      <c r="IJ146" s="22"/>
      <c r="IK146" s="22"/>
      <c r="IL146" s="22"/>
      <c r="IM146" s="22"/>
      <c r="IN146" s="22"/>
      <c r="IO146" s="22"/>
      <c r="IP146" s="7"/>
    </row>
    <row r="147" spans="3:279" ht="5.65" customHeight="1" x14ac:dyDescent="0.15">
      <c r="C147" s="8"/>
      <c r="D147" s="4"/>
      <c r="E147" s="4"/>
      <c r="F147" s="4"/>
      <c r="G147" s="4"/>
      <c r="H147" s="4"/>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4"/>
      <c r="FY147" s="4"/>
      <c r="FZ147" s="4"/>
      <c r="GA147" s="4"/>
      <c r="GB147" s="7"/>
      <c r="GC147" s="4"/>
      <c r="GD147" s="4"/>
      <c r="GE147" s="4"/>
      <c r="GF147" s="8"/>
      <c r="GG147" s="4"/>
      <c r="GH147" s="4"/>
      <c r="GI147" s="22"/>
      <c r="GJ147" s="22"/>
      <c r="GK147" s="22"/>
      <c r="GL147" s="22"/>
      <c r="GM147" s="22"/>
      <c r="GN147" s="22"/>
      <c r="GO147" s="22"/>
      <c r="GP147" s="22"/>
      <c r="GQ147" s="22"/>
      <c r="GR147" s="22"/>
      <c r="GS147" s="22"/>
      <c r="GT147" s="22"/>
      <c r="GU147" s="22"/>
      <c r="GV147" s="22"/>
      <c r="GW147" s="22"/>
      <c r="GX147" s="22"/>
      <c r="GY147" s="22"/>
      <c r="GZ147" s="22"/>
      <c r="HA147" s="22"/>
      <c r="HB147" s="22"/>
      <c r="HC147" s="22"/>
      <c r="HD147" s="22"/>
      <c r="HE147" s="22"/>
      <c r="HF147" s="22"/>
      <c r="HG147" s="22"/>
      <c r="HH147" s="22"/>
      <c r="HI147" s="22"/>
      <c r="HJ147" s="22"/>
      <c r="HK147" s="22"/>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7"/>
    </row>
    <row r="148" spans="3:279" ht="5.65" customHeight="1" x14ac:dyDescent="0.15">
      <c r="C148" s="8"/>
      <c r="D148" s="4"/>
      <c r="E148" s="4"/>
      <c r="F148" s="4"/>
      <c r="G148" s="4"/>
      <c r="H148" s="4"/>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4"/>
      <c r="FY148" s="4"/>
      <c r="FZ148" s="4"/>
      <c r="GA148" s="4"/>
      <c r="GB148" s="7"/>
      <c r="GC148" s="4"/>
      <c r="GD148" s="4"/>
      <c r="GE148" s="4"/>
      <c r="GF148" s="8"/>
      <c r="GG148" s="4"/>
      <c r="GH148" s="4"/>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7"/>
    </row>
    <row r="149" spans="3:279" ht="5.65" customHeight="1" x14ac:dyDescent="0.15">
      <c r="C149" s="8"/>
      <c r="D149" s="4"/>
      <c r="E149" s="4"/>
      <c r="F149" s="4"/>
      <c r="G149" s="4"/>
      <c r="H149" s="4"/>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4"/>
      <c r="FY149" s="4"/>
      <c r="FZ149" s="4"/>
      <c r="GA149" s="4"/>
      <c r="GB149" s="7"/>
      <c r="GC149" s="4"/>
      <c r="GD149" s="4"/>
      <c r="GE149" s="4"/>
      <c r="GF149" s="8"/>
      <c r="GG149" s="4"/>
      <c r="GH149" s="4"/>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7"/>
    </row>
    <row r="150" spans="3:279" ht="5.65" customHeight="1" x14ac:dyDescent="0.15">
      <c r="C150" s="8"/>
      <c r="D150" s="4"/>
      <c r="E150" s="4"/>
      <c r="F150" s="4"/>
      <c r="G150" s="4"/>
      <c r="H150" s="4"/>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4"/>
      <c r="FY150" s="4"/>
      <c r="FZ150" s="4"/>
      <c r="GA150" s="4"/>
      <c r="GB150" s="7"/>
      <c r="GC150" s="4"/>
      <c r="GD150" s="4"/>
      <c r="GE150" s="4"/>
      <c r="GF150" s="8"/>
      <c r="GG150" s="4"/>
      <c r="GH150" s="4"/>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7"/>
      <c r="IR150" s="13"/>
      <c r="IS150" s="13"/>
      <c r="IT150" s="13"/>
      <c r="IU150" s="13"/>
      <c r="IV150" s="13"/>
      <c r="IW150" s="13"/>
      <c r="IX150" s="13"/>
      <c r="IY150" s="13"/>
      <c r="IZ150" s="13"/>
      <c r="JA150" s="13"/>
      <c r="JB150" s="13"/>
      <c r="JC150" s="13"/>
      <c r="JD150" s="13"/>
      <c r="JE150" s="13"/>
      <c r="JF150" s="13"/>
      <c r="JG150" s="13"/>
      <c r="JH150" s="13"/>
      <c r="JI150" s="13"/>
      <c r="JJ150" s="13"/>
      <c r="JK150" s="13"/>
      <c r="JL150" s="13"/>
      <c r="JM150" s="13"/>
      <c r="JN150" s="13"/>
      <c r="JO150" s="13"/>
      <c r="JP150" s="13"/>
      <c r="JQ150" s="13"/>
      <c r="JR150" s="13"/>
      <c r="JS150" s="13"/>
    </row>
    <row r="151" spans="3:279" ht="5.65" customHeight="1" x14ac:dyDescent="0.15">
      <c r="C151" s="8"/>
      <c r="D151" s="4"/>
      <c r="E151" s="4"/>
      <c r="F151" s="4"/>
      <c r="G151" s="4"/>
      <c r="H151" s="4"/>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c r="FS151" s="39"/>
      <c r="FT151" s="39"/>
      <c r="FU151" s="39"/>
      <c r="FV151" s="39"/>
      <c r="FW151" s="39"/>
      <c r="FX151" s="4"/>
      <c r="FY151" s="4"/>
      <c r="FZ151" s="4"/>
      <c r="GA151" s="4"/>
      <c r="GB151" s="7"/>
      <c r="GC151" s="4"/>
      <c r="GD151" s="4"/>
      <c r="GE151" s="4"/>
      <c r="GF151" s="8"/>
      <c r="GG151" s="4"/>
      <c r="GH151" s="4"/>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7"/>
      <c r="IR151" s="13"/>
      <c r="IS151" s="13"/>
      <c r="IT151" s="13"/>
      <c r="IU151" s="13"/>
      <c r="IV151" s="13"/>
      <c r="IW151" s="13"/>
      <c r="IX151" s="13"/>
      <c r="IY151" s="13"/>
      <c r="IZ151" s="13"/>
      <c r="JA151" s="13"/>
      <c r="JB151" s="13"/>
      <c r="JC151" s="13"/>
      <c r="JD151" s="13"/>
      <c r="JE151" s="13"/>
      <c r="JF151" s="13"/>
      <c r="JG151" s="13"/>
      <c r="JH151" s="13"/>
      <c r="JI151" s="13"/>
      <c r="JJ151" s="13"/>
      <c r="JK151" s="13"/>
      <c r="JL151" s="13"/>
      <c r="JM151" s="13"/>
      <c r="JN151" s="13"/>
      <c r="JO151" s="13"/>
      <c r="JP151" s="13"/>
      <c r="JQ151" s="13"/>
      <c r="JR151" s="13"/>
      <c r="JS151" s="13"/>
    </row>
    <row r="152" spans="3:279" ht="5.65" customHeight="1" x14ac:dyDescent="0.15">
      <c r="C152" s="8"/>
      <c r="D152" s="4"/>
      <c r="E152" s="4"/>
      <c r="F152" s="4"/>
      <c r="G152" s="4"/>
      <c r="H152" s="4"/>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4"/>
      <c r="FY152" s="4"/>
      <c r="FZ152" s="4"/>
      <c r="GA152" s="4"/>
      <c r="GB152" s="7"/>
      <c r="GC152" s="4"/>
      <c r="GD152" s="4"/>
      <c r="GE152" s="4"/>
      <c r="GF152" s="8"/>
      <c r="GG152" s="4"/>
      <c r="GH152" s="4"/>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7"/>
      <c r="IR152" s="13"/>
      <c r="IS152" s="13"/>
      <c r="IT152" s="13"/>
      <c r="IU152" s="13"/>
      <c r="IV152" s="13"/>
      <c r="IW152" s="13"/>
      <c r="IX152" s="13"/>
      <c r="IY152" s="13"/>
      <c r="IZ152" s="13"/>
      <c r="JA152" s="13"/>
      <c r="JB152" s="13"/>
      <c r="JC152" s="13"/>
      <c r="JD152" s="13"/>
      <c r="JE152" s="13"/>
      <c r="JF152" s="13"/>
      <c r="JG152" s="13"/>
      <c r="JH152" s="13"/>
      <c r="JI152" s="13"/>
      <c r="JJ152" s="13"/>
      <c r="JK152" s="13"/>
      <c r="JL152" s="13"/>
      <c r="JM152" s="13"/>
      <c r="JN152" s="13"/>
      <c r="JO152" s="13"/>
      <c r="JP152" s="13"/>
      <c r="JQ152" s="13"/>
      <c r="JR152" s="13"/>
      <c r="JS152" s="13"/>
    </row>
    <row r="153" spans="3:279" ht="5.65" customHeight="1" x14ac:dyDescent="0.15">
      <c r="C153" s="8"/>
      <c r="D153" s="4"/>
      <c r="E153" s="4"/>
      <c r="F153" s="4"/>
      <c r="G153" s="4"/>
      <c r="H153" s="4"/>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4"/>
      <c r="FY153" s="4"/>
      <c r="FZ153" s="4"/>
      <c r="GA153" s="4"/>
      <c r="GB153" s="7"/>
      <c r="GC153" s="4"/>
      <c r="GD153" s="4"/>
      <c r="GE153" s="4"/>
      <c r="GF153" s="8"/>
      <c r="GG153" s="4"/>
      <c r="GH153" s="4"/>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7"/>
    </row>
    <row r="154" spans="3:279" ht="5.65" customHeight="1" x14ac:dyDescent="0.15">
      <c r="C154" s="8"/>
      <c r="D154" s="4"/>
      <c r="E154" s="4"/>
      <c r="F154" s="4"/>
      <c r="G154" s="4"/>
      <c r="H154" s="4"/>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4"/>
      <c r="FY154" s="4"/>
      <c r="FZ154" s="4"/>
      <c r="GA154" s="4"/>
      <c r="GB154" s="7"/>
      <c r="GC154" s="4"/>
      <c r="GD154" s="4"/>
      <c r="GE154" s="4"/>
      <c r="GF154" s="8"/>
      <c r="GG154" s="4"/>
      <c r="GH154" s="4"/>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7"/>
    </row>
    <row r="155" spans="3:279" ht="5.65" customHeight="1" x14ac:dyDescent="0.15">
      <c r="C155" s="8"/>
      <c r="D155" s="4"/>
      <c r="E155" s="4"/>
      <c r="F155" s="4"/>
      <c r="G155" s="4"/>
      <c r="H155" s="4"/>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4"/>
      <c r="FY155" s="4"/>
      <c r="FZ155" s="4"/>
      <c r="GA155" s="4"/>
      <c r="GB155" s="7"/>
      <c r="GC155" s="4"/>
      <c r="GD155" s="4"/>
      <c r="GE155" s="4"/>
      <c r="GF155" s="8"/>
      <c r="GG155" s="4"/>
      <c r="GH155" s="4"/>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7"/>
    </row>
    <row r="156" spans="3:279" ht="5.65" customHeight="1" x14ac:dyDescent="0.15">
      <c r="C156" s="8"/>
      <c r="D156" s="4"/>
      <c r="E156" s="4"/>
      <c r="F156" s="4"/>
      <c r="G156" s="4"/>
      <c r="H156" s="4"/>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4"/>
      <c r="FY156" s="4"/>
      <c r="FZ156" s="4"/>
      <c r="GA156" s="4"/>
      <c r="GB156" s="7"/>
      <c r="GC156" s="4"/>
      <c r="GD156" s="4"/>
      <c r="GE156" s="4"/>
      <c r="GF156" s="8"/>
      <c r="GG156" s="4"/>
      <c r="GH156" s="4"/>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7"/>
    </row>
    <row r="157" spans="3:279" ht="5.65" customHeight="1" x14ac:dyDescent="0.15">
      <c r="C157" s="8"/>
      <c r="D157" s="4"/>
      <c r="E157" s="4"/>
      <c r="F157" s="4"/>
      <c r="G157" s="4"/>
      <c r="H157" s="4"/>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4"/>
      <c r="FY157" s="4"/>
      <c r="FZ157" s="4"/>
      <c r="GA157" s="4"/>
      <c r="GB157" s="7"/>
      <c r="GC157" s="4"/>
      <c r="GD157" s="4"/>
      <c r="GE157" s="4"/>
      <c r="GF157" s="8"/>
      <c r="GG157" s="4"/>
      <c r="GH157" s="4"/>
      <c r="GI157" s="22"/>
      <c r="GJ157" s="22"/>
      <c r="GK157" s="22"/>
      <c r="GL157" s="22"/>
      <c r="GM157" s="22"/>
      <c r="GN157" s="22"/>
      <c r="GO157" s="22"/>
      <c r="GP157" s="22"/>
      <c r="GQ157" s="22"/>
      <c r="GR157" s="22"/>
      <c r="GS157" s="22"/>
      <c r="GT157" s="22"/>
      <c r="GU157" s="22"/>
      <c r="GV157" s="22"/>
      <c r="GW157" s="22"/>
      <c r="GX157" s="22"/>
      <c r="GY157" s="22"/>
      <c r="GZ157" s="22"/>
      <c r="HA157" s="22"/>
      <c r="HB157" s="22"/>
      <c r="HC157" s="22"/>
      <c r="HD157" s="22"/>
      <c r="HE157" s="22"/>
      <c r="HF157" s="22"/>
      <c r="HG157" s="22"/>
      <c r="HH157" s="22"/>
      <c r="HI157" s="22"/>
      <c r="HJ157" s="22"/>
      <c r="HK157" s="22"/>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7"/>
    </row>
    <row r="158" spans="3:279" ht="5.65" customHeight="1" x14ac:dyDescent="0.15">
      <c r="C158" s="8"/>
      <c r="D158" s="4"/>
      <c r="E158" s="4"/>
      <c r="F158" s="4"/>
      <c r="G158" s="4"/>
      <c r="H158" s="4"/>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4"/>
      <c r="FY158" s="4"/>
      <c r="FZ158" s="4"/>
      <c r="GA158" s="4"/>
      <c r="GB158" s="7"/>
      <c r="GC158" s="4"/>
      <c r="GD158" s="4"/>
      <c r="GE158" s="4"/>
      <c r="GF158" s="8"/>
      <c r="GG158" s="4"/>
      <c r="GH158" s="4"/>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7"/>
    </row>
    <row r="159" spans="3:279" ht="5.65" customHeight="1" x14ac:dyDescent="0.15">
      <c r="C159" s="8"/>
      <c r="D159" s="4"/>
      <c r="E159" s="4"/>
      <c r="F159" s="4"/>
      <c r="G159" s="4"/>
      <c r="H159" s="4"/>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4"/>
      <c r="FY159" s="4"/>
      <c r="FZ159" s="4"/>
      <c r="GA159" s="4"/>
      <c r="GB159" s="7"/>
      <c r="GC159" s="4"/>
      <c r="GD159" s="4"/>
      <c r="GE159" s="4"/>
      <c r="GF159" s="8"/>
      <c r="GG159" s="4"/>
      <c r="GH159" s="4"/>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7"/>
    </row>
    <row r="160" spans="3:279" ht="5.65" customHeight="1" x14ac:dyDescent="0.15">
      <c r="C160" s="8"/>
      <c r="D160" s="4"/>
      <c r="E160" s="4"/>
      <c r="F160" s="4"/>
      <c r="G160" s="4"/>
      <c r="H160" s="4"/>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4"/>
      <c r="FY160" s="4"/>
      <c r="FZ160" s="4"/>
      <c r="GA160" s="4"/>
      <c r="GB160" s="7"/>
      <c r="GC160" s="4"/>
      <c r="GD160" s="4"/>
      <c r="GE160" s="4"/>
      <c r="GF160" s="8"/>
      <c r="GG160" s="4"/>
      <c r="GH160" s="4"/>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7"/>
    </row>
    <row r="161" spans="3:250" ht="5.65" customHeight="1" x14ac:dyDescent="0.15">
      <c r="C161" s="8"/>
      <c r="D161" s="4"/>
      <c r="E161" s="4"/>
      <c r="F161" s="4"/>
      <c r="G161" s="4"/>
      <c r="H161" s="4"/>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4"/>
      <c r="FY161" s="4"/>
      <c r="FZ161" s="4"/>
      <c r="GA161" s="4"/>
      <c r="GB161" s="7"/>
      <c r="GC161" s="4"/>
      <c r="GD161" s="4"/>
      <c r="GE161" s="4"/>
      <c r="GF161" s="8"/>
      <c r="GG161" s="4"/>
      <c r="GH161" s="4"/>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c r="HM161" s="22"/>
      <c r="HN161" s="22"/>
      <c r="HO161" s="22"/>
      <c r="HP161" s="22"/>
      <c r="HQ161" s="22"/>
      <c r="HR161" s="22"/>
      <c r="HS161" s="22"/>
      <c r="HT161" s="22"/>
      <c r="HU161" s="22"/>
      <c r="HV161" s="22"/>
      <c r="HW161" s="22"/>
      <c r="HX161" s="22"/>
      <c r="HY161" s="22"/>
      <c r="HZ161" s="22"/>
      <c r="IA161" s="22"/>
      <c r="IB161" s="22"/>
      <c r="IC161" s="22"/>
      <c r="ID161" s="22"/>
      <c r="IE161" s="22"/>
      <c r="IF161" s="22"/>
      <c r="IG161" s="22"/>
      <c r="IH161" s="22"/>
      <c r="II161" s="22"/>
      <c r="IJ161" s="22"/>
      <c r="IK161" s="22"/>
      <c r="IL161" s="22"/>
      <c r="IM161" s="22"/>
      <c r="IN161" s="22"/>
      <c r="IO161" s="22"/>
      <c r="IP161" s="7"/>
    </row>
    <row r="162" spans="3:250" ht="5.65" customHeight="1" x14ac:dyDescent="0.15">
      <c r="C162" s="8"/>
      <c r="D162" s="4"/>
      <c r="E162" s="4"/>
      <c r="F162" s="4"/>
      <c r="G162" s="4"/>
      <c r="H162" s="4"/>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4"/>
      <c r="FY162" s="4"/>
      <c r="FZ162" s="4"/>
      <c r="GA162" s="4"/>
      <c r="GB162" s="7"/>
      <c r="GC162" s="4"/>
      <c r="GD162" s="4"/>
      <c r="GE162" s="4"/>
      <c r="GF162" s="8"/>
      <c r="GG162" s="4"/>
      <c r="GH162" s="4"/>
      <c r="GI162" s="22"/>
      <c r="GJ162" s="22"/>
      <c r="GK162" s="22"/>
      <c r="GL162" s="22"/>
      <c r="GM162" s="22"/>
      <c r="GN162" s="22"/>
      <c r="GO162" s="22"/>
      <c r="GP162" s="22"/>
      <c r="GQ162" s="22"/>
      <c r="GR162" s="22"/>
      <c r="GS162" s="22"/>
      <c r="GT162" s="22"/>
      <c r="GU162" s="22"/>
      <c r="GV162" s="22"/>
      <c r="GW162" s="22"/>
      <c r="GX162" s="22"/>
      <c r="GY162" s="22"/>
      <c r="GZ162" s="22"/>
      <c r="HA162" s="22"/>
      <c r="HB162" s="22"/>
      <c r="HC162" s="22"/>
      <c r="HD162" s="22"/>
      <c r="HE162" s="22"/>
      <c r="HF162" s="22"/>
      <c r="HG162" s="22"/>
      <c r="HH162" s="22"/>
      <c r="HI162" s="22"/>
      <c r="HJ162" s="22"/>
      <c r="HK162" s="22"/>
      <c r="HL162" s="22"/>
      <c r="HM162" s="22"/>
      <c r="HN162" s="22"/>
      <c r="HO162" s="22"/>
      <c r="HP162" s="22"/>
      <c r="HQ162" s="22"/>
      <c r="HR162" s="22"/>
      <c r="HS162" s="22"/>
      <c r="HT162" s="22"/>
      <c r="HU162" s="22"/>
      <c r="HV162" s="22"/>
      <c r="HW162" s="22"/>
      <c r="HX162" s="22"/>
      <c r="HY162" s="22"/>
      <c r="HZ162" s="22"/>
      <c r="IA162" s="22"/>
      <c r="IB162" s="22"/>
      <c r="IC162" s="22"/>
      <c r="ID162" s="22"/>
      <c r="IE162" s="22"/>
      <c r="IF162" s="22"/>
      <c r="IG162" s="22"/>
      <c r="IH162" s="22"/>
      <c r="II162" s="22"/>
      <c r="IJ162" s="22"/>
      <c r="IK162" s="22"/>
      <c r="IL162" s="22"/>
      <c r="IM162" s="22"/>
      <c r="IN162" s="22"/>
      <c r="IO162" s="22"/>
      <c r="IP162" s="7"/>
    </row>
    <row r="163" spans="3:250" ht="5.65" customHeight="1" x14ac:dyDescent="0.15">
      <c r="C163" s="8"/>
      <c r="D163" s="4"/>
      <c r="E163" s="4"/>
      <c r="F163" s="4"/>
      <c r="G163" s="4"/>
      <c r="H163" s="4"/>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4"/>
      <c r="FY163" s="4"/>
      <c r="FZ163" s="4"/>
      <c r="GA163" s="4"/>
      <c r="GB163" s="7"/>
      <c r="GC163" s="4"/>
      <c r="GD163" s="4"/>
      <c r="GE163" s="4"/>
      <c r="GF163" s="8"/>
      <c r="GG163" s="4"/>
      <c r="GH163" s="4"/>
      <c r="GI163" s="22"/>
      <c r="GJ163" s="22"/>
      <c r="GK163" s="22"/>
      <c r="GL163" s="22"/>
      <c r="GM163" s="22"/>
      <c r="GN163" s="22"/>
      <c r="GO163" s="22"/>
      <c r="GP163" s="22"/>
      <c r="GQ163" s="22"/>
      <c r="GR163" s="22"/>
      <c r="GS163" s="22"/>
      <c r="GT163" s="22"/>
      <c r="GU163" s="22"/>
      <c r="GV163" s="22"/>
      <c r="GW163" s="22"/>
      <c r="GX163" s="22"/>
      <c r="GY163" s="22"/>
      <c r="GZ163" s="22"/>
      <c r="HA163" s="22"/>
      <c r="HB163" s="22"/>
      <c r="HC163" s="22"/>
      <c r="HD163" s="22"/>
      <c r="HE163" s="22"/>
      <c r="HF163" s="22"/>
      <c r="HG163" s="22"/>
      <c r="HH163" s="22"/>
      <c r="HI163" s="22"/>
      <c r="HJ163" s="22"/>
      <c r="HK163" s="22"/>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7"/>
    </row>
    <row r="164" spans="3:250" ht="5.65" customHeight="1" x14ac:dyDescent="0.15">
      <c r="C164" s="8"/>
      <c r="D164" s="4"/>
      <c r="E164" s="4"/>
      <c r="F164" s="4"/>
      <c r="G164" s="4"/>
      <c r="H164" s="4"/>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4"/>
      <c r="FY164" s="4"/>
      <c r="FZ164" s="4"/>
      <c r="GA164" s="4"/>
      <c r="GB164" s="7"/>
      <c r="GC164" s="4"/>
      <c r="GD164" s="4"/>
      <c r="GE164" s="4"/>
      <c r="GF164" s="8"/>
      <c r="GG164" s="4"/>
      <c r="GH164" s="4"/>
      <c r="GI164" s="22"/>
      <c r="GJ164" s="22"/>
      <c r="GK164" s="22"/>
      <c r="GL164" s="22"/>
      <c r="GM164" s="22"/>
      <c r="GN164" s="22"/>
      <c r="GO164" s="22"/>
      <c r="GP164" s="22"/>
      <c r="GQ164" s="22"/>
      <c r="GR164" s="22"/>
      <c r="GS164" s="22"/>
      <c r="GT164" s="22"/>
      <c r="GU164" s="22"/>
      <c r="GV164" s="22"/>
      <c r="GW164" s="22"/>
      <c r="GX164" s="22"/>
      <c r="GY164" s="22"/>
      <c r="GZ164" s="22"/>
      <c r="HA164" s="22"/>
      <c r="HB164" s="22"/>
      <c r="HC164" s="22"/>
      <c r="HD164" s="22"/>
      <c r="HE164" s="22"/>
      <c r="HF164" s="22"/>
      <c r="HG164" s="22"/>
      <c r="HH164" s="22"/>
      <c r="HI164" s="22"/>
      <c r="HJ164" s="22"/>
      <c r="HK164" s="22"/>
      <c r="HL164" s="22"/>
      <c r="HM164" s="22"/>
      <c r="HN164" s="22"/>
      <c r="HO164" s="22"/>
      <c r="HP164" s="22"/>
      <c r="HQ164" s="22"/>
      <c r="HR164" s="22"/>
      <c r="HS164" s="22"/>
      <c r="HT164" s="22"/>
      <c r="HU164" s="22"/>
      <c r="HV164" s="22"/>
      <c r="HW164" s="22"/>
      <c r="HX164" s="22"/>
      <c r="HY164" s="22"/>
      <c r="HZ164" s="22"/>
      <c r="IA164" s="22"/>
      <c r="IB164" s="22"/>
      <c r="IC164" s="22"/>
      <c r="ID164" s="22"/>
      <c r="IE164" s="22"/>
      <c r="IF164" s="22"/>
      <c r="IG164" s="22"/>
      <c r="IH164" s="22"/>
      <c r="II164" s="22"/>
      <c r="IJ164" s="22"/>
      <c r="IK164" s="22"/>
      <c r="IL164" s="22"/>
      <c r="IM164" s="22"/>
      <c r="IN164" s="22"/>
      <c r="IO164" s="22"/>
      <c r="IP164" s="7"/>
    </row>
    <row r="165" spans="3:250" ht="5.65" customHeight="1" x14ac:dyDescent="0.15">
      <c r="C165" s="8"/>
      <c r="D165" s="4"/>
      <c r="E165" s="4"/>
      <c r="F165" s="4"/>
      <c r="G165" s="4"/>
      <c r="H165" s="4"/>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4"/>
      <c r="FY165" s="4"/>
      <c r="FZ165" s="4"/>
      <c r="GA165" s="4"/>
      <c r="GB165" s="7"/>
      <c r="GC165" s="4"/>
      <c r="GD165" s="4"/>
      <c r="GE165" s="4"/>
      <c r="GF165" s="8"/>
      <c r="GG165" s="4"/>
      <c r="GH165" s="4"/>
      <c r="GI165" s="22"/>
      <c r="GJ165" s="22"/>
      <c r="GK165" s="22"/>
      <c r="GL165" s="22"/>
      <c r="GM165" s="22"/>
      <c r="GN165" s="22"/>
      <c r="GO165" s="22"/>
      <c r="GP165" s="22"/>
      <c r="GQ165" s="22"/>
      <c r="GR165" s="22"/>
      <c r="GS165" s="22"/>
      <c r="GT165" s="22"/>
      <c r="GU165" s="22"/>
      <c r="GV165" s="22"/>
      <c r="GW165" s="22"/>
      <c r="GX165" s="22"/>
      <c r="GY165" s="22"/>
      <c r="GZ165" s="22"/>
      <c r="HA165" s="22"/>
      <c r="HB165" s="22"/>
      <c r="HC165" s="22"/>
      <c r="HD165" s="22"/>
      <c r="HE165" s="22"/>
      <c r="HF165" s="22"/>
      <c r="HG165" s="22"/>
      <c r="HH165" s="22"/>
      <c r="HI165" s="22"/>
      <c r="HJ165" s="22"/>
      <c r="HK165" s="22"/>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7"/>
    </row>
    <row r="166" spans="3:250" ht="5.65" customHeight="1" x14ac:dyDescent="0.15">
      <c r="C166" s="8"/>
      <c r="D166" s="4"/>
      <c r="E166" s="4"/>
      <c r="F166" s="4"/>
      <c r="G166" s="4"/>
      <c r="H166" s="4"/>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4"/>
      <c r="FY166" s="4"/>
      <c r="FZ166" s="4"/>
      <c r="GA166" s="4"/>
      <c r="GB166" s="7"/>
      <c r="GC166" s="4"/>
      <c r="GD166" s="4"/>
      <c r="GE166" s="4"/>
      <c r="GF166" s="8"/>
      <c r="GG166" s="4"/>
      <c r="GH166" s="4"/>
      <c r="GI166" s="22"/>
      <c r="GJ166" s="22"/>
      <c r="GK166" s="22"/>
      <c r="GL166" s="22"/>
      <c r="GM166" s="22"/>
      <c r="GN166" s="22"/>
      <c r="GO166" s="22"/>
      <c r="GP166" s="22"/>
      <c r="GQ166" s="22"/>
      <c r="GR166" s="22"/>
      <c r="GS166" s="22"/>
      <c r="GT166" s="22"/>
      <c r="GU166" s="22"/>
      <c r="GV166" s="22"/>
      <c r="GW166" s="22"/>
      <c r="GX166" s="22"/>
      <c r="GY166" s="22"/>
      <c r="GZ166" s="22"/>
      <c r="HA166" s="22"/>
      <c r="HB166" s="22"/>
      <c r="HC166" s="22"/>
      <c r="HD166" s="22"/>
      <c r="HE166" s="22"/>
      <c r="HF166" s="22"/>
      <c r="HG166" s="22"/>
      <c r="HH166" s="22"/>
      <c r="HI166" s="22"/>
      <c r="HJ166" s="22"/>
      <c r="HK166" s="22"/>
      <c r="HL166" s="22"/>
      <c r="HM166" s="22"/>
      <c r="HN166" s="22"/>
      <c r="HO166" s="22"/>
      <c r="HP166" s="22"/>
      <c r="HQ166" s="22"/>
      <c r="HR166" s="22"/>
      <c r="HS166" s="22"/>
      <c r="HT166" s="22"/>
      <c r="HU166" s="22"/>
      <c r="HV166" s="22"/>
      <c r="HW166" s="22"/>
      <c r="HX166" s="22"/>
      <c r="HY166" s="22"/>
      <c r="HZ166" s="22"/>
      <c r="IA166" s="22"/>
      <c r="IB166" s="22"/>
      <c r="IC166" s="22"/>
      <c r="ID166" s="22"/>
      <c r="IE166" s="22"/>
      <c r="IF166" s="22"/>
      <c r="IG166" s="22"/>
      <c r="IH166" s="22"/>
      <c r="II166" s="22"/>
      <c r="IJ166" s="22"/>
      <c r="IK166" s="22"/>
      <c r="IL166" s="22"/>
      <c r="IM166" s="22"/>
      <c r="IN166" s="22"/>
      <c r="IO166" s="22"/>
      <c r="IP166" s="7"/>
    </row>
    <row r="167" spans="3:250" ht="5.65" customHeight="1" x14ac:dyDescent="0.15">
      <c r="C167" s="8"/>
      <c r="D167" s="4"/>
      <c r="E167" s="4"/>
      <c r="F167" s="4"/>
      <c r="G167" s="4"/>
      <c r="H167" s="4"/>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4"/>
      <c r="FY167" s="4"/>
      <c r="FZ167" s="4"/>
      <c r="GA167" s="4"/>
      <c r="GB167" s="7"/>
      <c r="GC167" s="4"/>
      <c r="GD167" s="4"/>
      <c r="GE167" s="4"/>
      <c r="GF167" s="8"/>
      <c r="GG167" s="4"/>
      <c r="GH167" s="4"/>
      <c r="GI167" s="22"/>
      <c r="GJ167" s="22"/>
      <c r="GK167" s="22"/>
      <c r="GL167" s="22"/>
      <c r="GM167" s="22"/>
      <c r="GN167" s="22"/>
      <c r="GO167" s="22"/>
      <c r="GP167" s="22"/>
      <c r="GQ167" s="22"/>
      <c r="GR167" s="22"/>
      <c r="GS167" s="22"/>
      <c r="GT167" s="22"/>
      <c r="GU167" s="22"/>
      <c r="GV167" s="22"/>
      <c r="GW167" s="22"/>
      <c r="GX167" s="22"/>
      <c r="GY167" s="22"/>
      <c r="GZ167" s="22"/>
      <c r="HA167" s="22"/>
      <c r="HB167" s="22"/>
      <c r="HC167" s="22"/>
      <c r="HD167" s="22"/>
      <c r="HE167" s="22"/>
      <c r="HF167" s="22"/>
      <c r="HG167" s="22"/>
      <c r="HH167" s="22"/>
      <c r="HI167" s="22"/>
      <c r="HJ167" s="22"/>
      <c r="HK167" s="22"/>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7"/>
    </row>
    <row r="168" spans="3:250" ht="5.65" customHeight="1" x14ac:dyDescent="0.15">
      <c r="C168" s="8"/>
      <c r="D168" s="4"/>
      <c r="E168" s="4"/>
      <c r="F168" s="4"/>
      <c r="G168" s="4"/>
      <c r="H168" s="4"/>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4"/>
      <c r="FY168" s="4"/>
      <c r="FZ168" s="4"/>
      <c r="GA168" s="4"/>
      <c r="GB168" s="7"/>
      <c r="GC168" s="4"/>
      <c r="GD168" s="4"/>
      <c r="GE168" s="4"/>
      <c r="GF168" s="8"/>
      <c r="GG168" s="4"/>
      <c r="GH168" s="4"/>
      <c r="GI168" s="22"/>
      <c r="GJ168" s="22"/>
      <c r="GK168" s="22"/>
      <c r="GL168" s="22"/>
      <c r="GM168" s="22"/>
      <c r="GN168" s="22"/>
      <c r="GO168" s="22"/>
      <c r="GP168" s="22"/>
      <c r="GQ168" s="22"/>
      <c r="GR168" s="22"/>
      <c r="GS168" s="22"/>
      <c r="GT168" s="22"/>
      <c r="GU168" s="22"/>
      <c r="GV168" s="22"/>
      <c r="GW168" s="22"/>
      <c r="GX168" s="22"/>
      <c r="GY168" s="22"/>
      <c r="GZ168" s="22"/>
      <c r="HA168" s="22"/>
      <c r="HB168" s="22"/>
      <c r="HC168" s="22"/>
      <c r="HD168" s="22"/>
      <c r="HE168" s="22"/>
      <c r="HF168" s="22"/>
      <c r="HG168" s="22"/>
      <c r="HH168" s="22"/>
      <c r="HI168" s="22"/>
      <c r="HJ168" s="22"/>
      <c r="HK168" s="22"/>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7"/>
    </row>
    <row r="169" spans="3:250" ht="5.65" customHeight="1" x14ac:dyDescent="0.15">
      <c r="C169" s="8"/>
      <c r="D169" s="4"/>
      <c r="E169" s="4"/>
      <c r="F169" s="4"/>
      <c r="G169" s="4"/>
      <c r="H169" s="4"/>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4"/>
      <c r="FY169" s="4"/>
      <c r="FZ169" s="4"/>
      <c r="GA169" s="4"/>
      <c r="GB169" s="7"/>
      <c r="GC169" s="4"/>
      <c r="GD169" s="4"/>
      <c r="GE169" s="4"/>
      <c r="GF169" s="8"/>
      <c r="GG169" s="4"/>
      <c r="GH169" s="4"/>
      <c r="GI169" s="22"/>
      <c r="GJ169" s="22"/>
      <c r="GK169" s="22"/>
      <c r="GL169" s="22"/>
      <c r="GM169" s="22"/>
      <c r="GN169" s="22"/>
      <c r="GO169" s="22"/>
      <c r="GP169" s="22"/>
      <c r="GQ169" s="22"/>
      <c r="GR169" s="22"/>
      <c r="GS169" s="22"/>
      <c r="GT169" s="22"/>
      <c r="GU169" s="22"/>
      <c r="GV169" s="22"/>
      <c r="GW169" s="22"/>
      <c r="GX169" s="22"/>
      <c r="GY169" s="22"/>
      <c r="GZ169" s="22"/>
      <c r="HA169" s="22"/>
      <c r="HB169" s="22"/>
      <c r="HC169" s="22"/>
      <c r="HD169" s="22"/>
      <c r="HE169" s="22"/>
      <c r="HF169" s="22"/>
      <c r="HG169" s="22"/>
      <c r="HH169" s="22"/>
      <c r="HI169" s="22"/>
      <c r="HJ169" s="22"/>
      <c r="HK169" s="22"/>
      <c r="HL169" s="22"/>
      <c r="HM169" s="22"/>
      <c r="HN169" s="22"/>
      <c r="HO169" s="22"/>
      <c r="HP169" s="22"/>
      <c r="HQ169" s="22"/>
      <c r="HR169" s="22"/>
      <c r="HS169" s="22"/>
      <c r="HT169" s="22"/>
      <c r="HU169" s="22"/>
      <c r="HV169" s="22"/>
      <c r="HW169" s="22"/>
      <c r="HX169" s="22"/>
      <c r="HY169" s="22"/>
      <c r="HZ169" s="22"/>
      <c r="IA169" s="22"/>
      <c r="IB169" s="22"/>
      <c r="IC169" s="22"/>
      <c r="ID169" s="22"/>
      <c r="IE169" s="22"/>
      <c r="IF169" s="22"/>
      <c r="IG169" s="22"/>
      <c r="IH169" s="22"/>
      <c r="II169" s="22"/>
      <c r="IJ169" s="22"/>
      <c r="IK169" s="22"/>
      <c r="IL169" s="22"/>
      <c r="IM169" s="22"/>
      <c r="IN169" s="22"/>
      <c r="IO169" s="22"/>
      <c r="IP169" s="7"/>
    </row>
    <row r="170" spans="3:250" ht="5.65" customHeight="1" x14ac:dyDescent="0.15">
      <c r="C170" s="8"/>
      <c r="D170" s="4"/>
      <c r="E170" s="4"/>
      <c r="F170" s="4"/>
      <c r="G170" s="4"/>
      <c r="H170" s="4"/>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4"/>
      <c r="FY170" s="4"/>
      <c r="FZ170" s="4"/>
      <c r="GA170" s="4"/>
      <c r="GB170" s="7"/>
      <c r="GC170" s="4"/>
      <c r="GD170" s="4"/>
      <c r="GE170" s="4"/>
      <c r="GF170" s="8"/>
      <c r="GG170" s="4"/>
      <c r="GH170" s="4"/>
      <c r="GI170" s="22"/>
      <c r="GJ170" s="22"/>
      <c r="GK170" s="22"/>
      <c r="GL170" s="22"/>
      <c r="GM170" s="22"/>
      <c r="GN170" s="22"/>
      <c r="GO170" s="22"/>
      <c r="GP170" s="22"/>
      <c r="GQ170" s="22"/>
      <c r="GR170" s="22"/>
      <c r="GS170" s="22"/>
      <c r="GT170" s="22"/>
      <c r="GU170" s="22"/>
      <c r="GV170" s="22"/>
      <c r="GW170" s="22"/>
      <c r="GX170" s="22"/>
      <c r="GY170" s="22"/>
      <c r="GZ170" s="22"/>
      <c r="HA170" s="22"/>
      <c r="HB170" s="22"/>
      <c r="HC170" s="22"/>
      <c r="HD170" s="22"/>
      <c r="HE170" s="22"/>
      <c r="HF170" s="22"/>
      <c r="HG170" s="22"/>
      <c r="HH170" s="22"/>
      <c r="HI170" s="22"/>
      <c r="HJ170" s="22"/>
      <c r="HK170" s="22"/>
      <c r="HL170" s="22"/>
      <c r="HM170" s="22"/>
      <c r="HN170" s="22"/>
      <c r="HO170" s="22"/>
      <c r="HP170" s="22"/>
      <c r="HQ170" s="22"/>
      <c r="HR170" s="22"/>
      <c r="HS170" s="22"/>
      <c r="HT170" s="22"/>
      <c r="HU170" s="22"/>
      <c r="HV170" s="22"/>
      <c r="HW170" s="22"/>
      <c r="HX170" s="22"/>
      <c r="HY170" s="22"/>
      <c r="HZ170" s="22"/>
      <c r="IA170" s="22"/>
      <c r="IB170" s="22"/>
      <c r="IC170" s="22"/>
      <c r="ID170" s="22"/>
      <c r="IE170" s="22"/>
      <c r="IF170" s="22"/>
      <c r="IG170" s="22"/>
      <c r="IH170" s="22"/>
      <c r="II170" s="22"/>
      <c r="IJ170" s="22"/>
      <c r="IK170" s="22"/>
      <c r="IL170" s="22"/>
      <c r="IM170" s="22"/>
      <c r="IN170" s="22"/>
      <c r="IO170" s="22"/>
      <c r="IP170" s="7"/>
    </row>
    <row r="171" spans="3:250" ht="5.65" customHeight="1" x14ac:dyDescent="0.15">
      <c r="C171" s="8"/>
      <c r="D171" s="4"/>
      <c r="E171" s="4"/>
      <c r="F171" s="4"/>
      <c r="G171" s="4"/>
      <c r="H171" s="4"/>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4"/>
      <c r="FY171" s="4"/>
      <c r="FZ171" s="4"/>
      <c r="GA171" s="4"/>
      <c r="GB171" s="7"/>
      <c r="GC171" s="4"/>
      <c r="GD171" s="4"/>
      <c r="GE171" s="4"/>
      <c r="GF171" s="8"/>
      <c r="GG171" s="4"/>
      <c r="GH171" s="4"/>
      <c r="GI171" s="22"/>
      <c r="GJ171" s="22"/>
      <c r="GK171" s="22"/>
      <c r="GL171" s="22"/>
      <c r="GM171" s="22"/>
      <c r="GN171" s="22"/>
      <c r="GO171" s="22"/>
      <c r="GP171" s="22"/>
      <c r="GQ171" s="22"/>
      <c r="GR171" s="22"/>
      <c r="GS171" s="22"/>
      <c r="GT171" s="22"/>
      <c r="GU171" s="22"/>
      <c r="GV171" s="22"/>
      <c r="GW171" s="22"/>
      <c r="GX171" s="22"/>
      <c r="GY171" s="22"/>
      <c r="GZ171" s="22"/>
      <c r="HA171" s="22"/>
      <c r="HB171" s="22"/>
      <c r="HC171" s="22"/>
      <c r="HD171" s="22"/>
      <c r="HE171" s="22"/>
      <c r="HF171" s="22"/>
      <c r="HG171" s="22"/>
      <c r="HH171" s="22"/>
      <c r="HI171" s="22"/>
      <c r="HJ171" s="22"/>
      <c r="HK171" s="22"/>
      <c r="HL171" s="22"/>
      <c r="HM171" s="22"/>
      <c r="HN171" s="22"/>
      <c r="HO171" s="22"/>
      <c r="HP171" s="22"/>
      <c r="HQ171" s="22"/>
      <c r="HR171" s="22"/>
      <c r="HS171" s="22"/>
      <c r="HT171" s="22"/>
      <c r="HU171" s="22"/>
      <c r="HV171" s="22"/>
      <c r="HW171" s="22"/>
      <c r="HX171" s="22"/>
      <c r="HY171" s="22"/>
      <c r="HZ171" s="22"/>
      <c r="IA171" s="22"/>
      <c r="IB171" s="22"/>
      <c r="IC171" s="22"/>
      <c r="ID171" s="22"/>
      <c r="IE171" s="22"/>
      <c r="IF171" s="22"/>
      <c r="IG171" s="22"/>
      <c r="IH171" s="22"/>
      <c r="II171" s="22"/>
      <c r="IJ171" s="22"/>
      <c r="IK171" s="22"/>
      <c r="IL171" s="22"/>
      <c r="IM171" s="22"/>
      <c r="IN171" s="22"/>
      <c r="IO171" s="22"/>
      <c r="IP171" s="7"/>
    </row>
    <row r="172" spans="3:250" ht="5.65" customHeight="1" x14ac:dyDescent="0.15">
      <c r="C172" s="8"/>
      <c r="D172" s="4"/>
      <c r="E172" s="4"/>
      <c r="F172" s="4"/>
      <c r="G172" s="4"/>
      <c r="H172" s="4"/>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4"/>
      <c r="FY172" s="4"/>
      <c r="FZ172" s="4"/>
      <c r="GA172" s="4"/>
      <c r="GB172" s="7"/>
      <c r="GC172" s="4"/>
      <c r="GD172" s="4"/>
      <c r="GE172" s="4"/>
      <c r="GF172" s="8"/>
      <c r="GG172" s="4"/>
      <c r="GH172" s="4"/>
      <c r="GI172" s="22"/>
      <c r="GJ172" s="22"/>
      <c r="GK172" s="22"/>
      <c r="GL172" s="22"/>
      <c r="GM172" s="22"/>
      <c r="GN172" s="22"/>
      <c r="GO172" s="22"/>
      <c r="GP172" s="22"/>
      <c r="GQ172" s="22"/>
      <c r="GR172" s="22"/>
      <c r="GS172" s="22"/>
      <c r="GT172" s="22"/>
      <c r="GU172" s="22"/>
      <c r="GV172" s="22"/>
      <c r="GW172" s="22"/>
      <c r="GX172" s="22"/>
      <c r="GY172" s="22"/>
      <c r="GZ172" s="22"/>
      <c r="HA172" s="22"/>
      <c r="HB172" s="22"/>
      <c r="HC172" s="22"/>
      <c r="HD172" s="22"/>
      <c r="HE172" s="22"/>
      <c r="HF172" s="22"/>
      <c r="HG172" s="22"/>
      <c r="HH172" s="22"/>
      <c r="HI172" s="22"/>
      <c r="HJ172" s="22"/>
      <c r="HK172" s="22"/>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7"/>
    </row>
    <row r="173" spans="3:250" ht="5.65" customHeight="1" x14ac:dyDescent="0.15">
      <c r="C173" s="8"/>
      <c r="D173" s="4"/>
      <c r="E173" s="4"/>
      <c r="F173" s="4"/>
      <c r="G173" s="4"/>
      <c r="H173" s="4"/>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4"/>
      <c r="FY173" s="4"/>
      <c r="FZ173" s="4"/>
      <c r="GA173" s="4"/>
      <c r="GB173" s="7"/>
      <c r="GC173" s="4"/>
      <c r="GD173" s="4"/>
      <c r="GE173" s="4"/>
      <c r="GF173" s="8"/>
      <c r="GG173" s="4"/>
      <c r="GH173" s="4"/>
      <c r="GI173" s="22"/>
      <c r="GJ173" s="22"/>
      <c r="GK173" s="22"/>
      <c r="GL173" s="22"/>
      <c r="GM173" s="22"/>
      <c r="GN173" s="22"/>
      <c r="GO173" s="22"/>
      <c r="GP173" s="22"/>
      <c r="GQ173" s="22"/>
      <c r="GR173" s="22"/>
      <c r="GS173" s="22"/>
      <c r="GT173" s="22"/>
      <c r="GU173" s="22"/>
      <c r="GV173" s="22"/>
      <c r="GW173" s="22"/>
      <c r="GX173" s="22"/>
      <c r="GY173" s="22"/>
      <c r="GZ173" s="22"/>
      <c r="HA173" s="22"/>
      <c r="HB173" s="22"/>
      <c r="HC173" s="22"/>
      <c r="HD173" s="22"/>
      <c r="HE173" s="22"/>
      <c r="HF173" s="22"/>
      <c r="HG173" s="22"/>
      <c r="HH173" s="22"/>
      <c r="HI173" s="22"/>
      <c r="HJ173" s="22"/>
      <c r="HK173" s="22"/>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7"/>
    </row>
    <row r="174" spans="3:250" ht="5.65" customHeight="1" x14ac:dyDescent="0.15">
      <c r="C174" s="8"/>
      <c r="D174" s="4"/>
      <c r="E174" s="4"/>
      <c r="F174" s="4"/>
      <c r="G174" s="4"/>
      <c r="H174" s="4"/>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4"/>
      <c r="FY174" s="4"/>
      <c r="FZ174" s="4"/>
      <c r="GA174" s="4"/>
      <c r="GB174" s="7"/>
      <c r="GC174" s="4"/>
      <c r="GD174" s="4"/>
      <c r="GE174" s="4"/>
      <c r="GF174" s="8"/>
      <c r="GG174" s="4"/>
      <c r="GH174" s="4"/>
      <c r="GI174" s="22"/>
      <c r="GJ174" s="22"/>
      <c r="GK174" s="22"/>
      <c r="GL174" s="22"/>
      <c r="GM174" s="22"/>
      <c r="GN174" s="22"/>
      <c r="GO174" s="22"/>
      <c r="GP174" s="22"/>
      <c r="GQ174" s="22"/>
      <c r="GR174" s="22"/>
      <c r="GS174" s="22"/>
      <c r="GT174" s="22"/>
      <c r="GU174" s="22"/>
      <c r="GV174" s="22"/>
      <c r="GW174" s="22"/>
      <c r="GX174" s="22"/>
      <c r="GY174" s="22"/>
      <c r="GZ174" s="22"/>
      <c r="HA174" s="22"/>
      <c r="HB174" s="22"/>
      <c r="HC174" s="22"/>
      <c r="HD174" s="22"/>
      <c r="HE174" s="22"/>
      <c r="HF174" s="22"/>
      <c r="HG174" s="22"/>
      <c r="HH174" s="22"/>
      <c r="HI174" s="22"/>
      <c r="HJ174" s="22"/>
      <c r="HK174" s="22"/>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7"/>
    </row>
    <row r="175" spans="3:250" ht="5.65" customHeight="1" x14ac:dyDescent="0.15">
      <c r="C175" s="8"/>
      <c r="D175" s="4"/>
      <c r="E175" s="4"/>
      <c r="F175" s="4"/>
      <c r="G175" s="4"/>
      <c r="H175" s="4"/>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4"/>
      <c r="FY175" s="4"/>
      <c r="FZ175" s="4"/>
      <c r="GA175" s="4"/>
      <c r="GB175" s="7"/>
      <c r="GC175" s="4"/>
      <c r="GD175" s="4"/>
      <c r="GE175" s="4"/>
      <c r="GF175" s="8"/>
      <c r="GG175" s="4"/>
      <c r="GH175" s="4"/>
      <c r="GI175" s="36"/>
      <c r="GJ175" s="36"/>
      <c r="GK175" s="36"/>
      <c r="GL175" s="36"/>
      <c r="GM175" s="36"/>
      <c r="GN175" s="36"/>
      <c r="GO175" s="36"/>
      <c r="GP175" s="36"/>
      <c r="GQ175" s="36"/>
      <c r="GR175" s="36"/>
      <c r="GS175" s="36"/>
      <c r="GT175" s="36"/>
      <c r="GU175" s="36"/>
      <c r="GV175" s="36"/>
      <c r="GW175" s="36"/>
      <c r="GX175" s="36"/>
      <c r="GY175" s="36"/>
      <c r="GZ175" s="36"/>
      <c r="HA175" s="36"/>
      <c r="HB175" s="36"/>
      <c r="HC175" s="36"/>
      <c r="HD175" s="36"/>
      <c r="HE175" s="36"/>
      <c r="HF175" s="36"/>
      <c r="HG175" s="36"/>
      <c r="HH175" s="36"/>
      <c r="HI175" s="36"/>
      <c r="HJ175" s="36"/>
      <c r="HK175" s="36"/>
      <c r="HL175" s="36"/>
      <c r="HM175" s="36"/>
      <c r="HN175" s="36"/>
      <c r="HO175" s="36"/>
      <c r="HP175" s="36"/>
      <c r="HQ175" s="36"/>
      <c r="HR175" s="36"/>
      <c r="HS175" s="36"/>
      <c r="HT175" s="36"/>
      <c r="HU175" s="36"/>
      <c r="HV175" s="36"/>
      <c r="HW175" s="36"/>
      <c r="HX175" s="36"/>
      <c r="HY175" s="36"/>
      <c r="HZ175" s="36"/>
      <c r="IA175" s="36"/>
      <c r="IB175" s="36"/>
      <c r="IC175" s="36"/>
      <c r="ID175" s="36"/>
      <c r="IE175" s="36"/>
      <c r="IF175" s="36"/>
      <c r="IG175" s="36"/>
      <c r="IH175" s="36"/>
      <c r="II175" s="36"/>
      <c r="IJ175" s="36"/>
      <c r="IK175" s="36"/>
      <c r="IL175" s="36"/>
      <c r="IM175" s="36"/>
      <c r="IN175" s="36"/>
      <c r="IO175" s="36"/>
      <c r="IP175" s="28"/>
    </row>
    <row r="176" spans="3:250" ht="5.65" customHeight="1" x14ac:dyDescent="0.15">
      <c r="C176" s="8"/>
      <c r="D176" s="4"/>
      <c r="E176" s="4"/>
      <c r="F176" s="4"/>
      <c r="G176" s="4"/>
      <c r="H176" s="4"/>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4"/>
      <c r="FY176" s="4"/>
      <c r="FZ176" s="4"/>
      <c r="GA176" s="4"/>
      <c r="GB176" s="7"/>
      <c r="GC176" s="4"/>
      <c r="GD176" s="4"/>
      <c r="GE176" s="4"/>
      <c r="GF176" s="8"/>
      <c r="GG176" s="4"/>
      <c r="GH176" s="4"/>
      <c r="GI176" s="36"/>
      <c r="GJ176" s="36"/>
      <c r="GK176" s="36"/>
      <c r="GL176" s="36"/>
      <c r="GM176" s="36"/>
      <c r="GN176" s="36"/>
      <c r="GO176" s="36"/>
      <c r="GP176" s="36"/>
      <c r="GQ176" s="36"/>
      <c r="GR176" s="36"/>
      <c r="GS176" s="36"/>
      <c r="GT176" s="36"/>
      <c r="GU176" s="36"/>
      <c r="GV176" s="36"/>
      <c r="GW176" s="36"/>
      <c r="GX176" s="36"/>
      <c r="GY176" s="36"/>
      <c r="GZ176" s="36"/>
      <c r="HA176" s="36"/>
      <c r="HB176" s="36"/>
      <c r="HC176" s="36"/>
      <c r="HD176" s="36"/>
      <c r="HE176" s="36"/>
      <c r="HF176" s="36"/>
      <c r="HG176" s="36"/>
      <c r="HH176" s="36"/>
      <c r="HI176" s="36"/>
      <c r="HJ176" s="36"/>
      <c r="HK176" s="36"/>
      <c r="HL176" s="36"/>
      <c r="HM176" s="36"/>
      <c r="HN176" s="36"/>
      <c r="HO176" s="36"/>
      <c r="HP176" s="36"/>
      <c r="HQ176" s="36"/>
      <c r="HR176" s="36"/>
      <c r="HS176" s="36"/>
      <c r="HT176" s="36"/>
      <c r="HU176" s="36"/>
      <c r="HV176" s="36"/>
      <c r="HW176" s="36"/>
      <c r="HX176" s="36"/>
      <c r="HY176" s="36"/>
      <c r="HZ176" s="36"/>
      <c r="IA176" s="36"/>
      <c r="IB176" s="36"/>
      <c r="IC176" s="36"/>
      <c r="ID176" s="36"/>
      <c r="IE176" s="36"/>
      <c r="IF176" s="36"/>
      <c r="IG176" s="36"/>
      <c r="IH176" s="36"/>
      <c r="II176" s="36"/>
      <c r="IJ176" s="36"/>
      <c r="IK176" s="36"/>
      <c r="IL176" s="36"/>
      <c r="IM176" s="36"/>
      <c r="IN176" s="36"/>
      <c r="IO176" s="36"/>
      <c r="IP176" s="28"/>
    </row>
    <row r="177" spans="3:250" ht="5.65" customHeight="1" x14ac:dyDescent="0.15">
      <c r="C177" s="8"/>
      <c r="D177" s="4"/>
      <c r="E177" s="4"/>
      <c r="F177" s="4"/>
      <c r="G177" s="4"/>
      <c r="H177" s="4"/>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4"/>
      <c r="FY177" s="4"/>
      <c r="FZ177" s="4"/>
      <c r="GA177" s="4"/>
      <c r="GB177" s="7"/>
      <c r="GC177" s="4"/>
      <c r="GD177" s="4"/>
      <c r="GE177" s="4"/>
      <c r="GF177" s="8"/>
      <c r="GG177" s="4"/>
      <c r="GH177" s="4"/>
      <c r="GI177" s="36"/>
      <c r="GJ177" s="36"/>
      <c r="GK177" s="36"/>
      <c r="GL177" s="36"/>
      <c r="GM177" s="36"/>
      <c r="GN177" s="36"/>
      <c r="GO177" s="36"/>
      <c r="GP177" s="36"/>
      <c r="GQ177" s="36"/>
      <c r="GR177" s="36"/>
      <c r="GS177" s="36"/>
      <c r="GT177" s="36"/>
      <c r="GU177" s="36"/>
      <c r="GV177" s="36"/>
      <c r="GW177" s="36"/>
      <c r="GX177" s="36"/>
      <c r="GY177" s="36"/>
      <c r="GZ177" s="36"/>
      <c r="HA177" s="36"/>
      <c r="HB177" s="36"/>
      <c r="HC177" s="36"/>
      <c r="HD177" s="36"/>
      <c r="HE177" s="36"/>
      <c r="HF177" s="36"/>
      <c r="HG177" s="36"/>
      <c r="HH177" s="36"/>
      <c r="HI177" s="36"/>
      <c r="HJ177" s="36"/>
      <c r="HK177" s="36"/>
      <c r="HL177" s="36"/>
      <c r="HM177" s="36"/>
      <c r="HN177" s="36"/>
      <c r="HO177" s="36"/>
      <c r="HP177" s="36"/>
      <c r="HQ177" s="36"/>
      <c r="HR177" s="36"/>
      <c r="HS177" s="36"/>
      <c r="HT177" s="36"/>
      <c r="HU177" s="36"/>
      <c r="HV177" s="36"/>
      <c r="HW177" s="36"/>
      <c r="HX177" s="36"/>
      <c r="HY177" s="36"/>
      <c r="HZ177" s="36"/>
      <c r="IA177" s="36"/>
      <c r="IB177" s="36"/>
      <c r="IC177" s="36"/>
      <c r="ID177" s="36"/>
      <c r="IE177" s="36"/>
      <c r="IF177" s="36"/>
      <c r="IG177" s="36"/>
      <c r="IH177" s="36"/>
      <c r="II177" s="36"/>
      <c r="IJ177" s="36"/>
      <c r="IK177" s="36"/>
      <c r="IL177" s="36"/>
      <c r="IM177" s="36"/>
      <c r="IN177" s="36"/>
      <c r="IO177" s="36"/>
      <c r="IP177" s="7"/>
    </row>
    <row r="178" spans="3:250" ht="5.65" customHeight="1" x14ac:dyDescent="0.15">
      <c r="C178" s="8"/>
      <c r="D178" s="4"/>
      <c r="E178" s="4"/>
      <c r="F178" s="4"/>
      <c r="G178" s="4"/>
      <c r="H178" s="4"/>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4"/>
      <c r="FY178" s="4"/>
      <c r="FZ178" s="4"/>
      <c r="GA178" s="4"/>
      <c r="GB178" s="7"/>
      <c r="GC178" s="4"/>
      <c r="GD178" s="4"/>
      <c r="GE178" s="4"/>
      <c r="GF178" s="8"/>
      <c r="GG178" s="4"/>
      <c r="GH178" s="4"/>
      <c r="GI178" s="36"/>
      <c r="GJ178" s="36"/>
      <c r="GK178" s="36"/>
      <c r="GL178" s="36"/>
      <c r="GM178" s="36"/>
      <c r="GN178" s="36"/>
      <c r="GO178" s="36"/>
      <c r="GP178" s="36"/>
      <c r="GQ178" s="36"/>
      <c r="GR178" s="36"/>
      <c r="GS178" s="36"/>
      <c r="GT178" s="36"/>
      <c r="GU178" s="36"/>
      <c r="GV178" s="36"/>
      <c r="GW178" s="36"/>
      <c r="GX178" s="36"/>
      <c r="GY178" s="36"/>
      <c r="GZ178" s="36"/>
      <c r="HA178" s="36"/>
      <c r="HB178" s="36"/>
      <c r="HC178" s="36"/>
      <c r="HD178" s="36"/>
      <c r="HE178" s="36"/>
      <c r="HF178" s="36"/>
      <c r="HG178" s="36"/>
      <c r="HH178" s="36"/>
      <c r="HI178" s="36"/>
      <c r="HJ178" s="36"/>
      <c r="HK178" s="36"/>
      <c r="HL178" s="36"/>
      <c r="HM178" s="36"/>
      <c r="HN178" s="36"/>
      <c r="HO178" s="36"/>
      <c r="HP178" s="36"/>
      <c r="HQ178" s="36"/>
      <c r="HR178" s="36"/>
      <c r="HS178" s="36"/>
      <c r="HT178" s="36"/>
      <c r="HU178" s="36"/>
      <c r="HV178" s="36"/>
      <c r="HW178" s="36"/>
      <c r="HX178" s="36"/>
      <c r="HY178" s="36"/>
      <c r="HZ178" s="36"/>
      <c r="IA178" s="36"/>
      <c r="IB178" s="36"/>
      <c r="IC178" s="36"/>
      <c r="ID178" s="36"/>
      <c r="IE178" s="36"/>
      <c r="IF178" s="36"/>
      <c r="IG178" s="36"/>
      <c r="IH178" s="36"/>
      <c r="II178" s="36"/>
      <c r="IJ178" s="36"/>
      <c r="IK178" s="36"/>
      <c r="IL178" s="36"/>
      <c r="IM178" s="36"/>
      <c r="IN178" s="36"/>
      <c r="IO178" s="36"/>
      <c r="IP178" s="7"/>
    </row>
    <row r="179" spans="3:250" ht="5.65" customHeight="1" x14ac:dyDescent="0.15">
      <c r="C179" s="8"/>
      <c r="D179" s="4"/>
      <c r="E179" s="4"/>
      <c r="F179" s="4"/>
      <c r="G179" s="4"/>
      <c r="H179" s="4"/>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4"/>
      <c r="FY179" s="4"/>
      <c r="FZ179" s="4"/>
      <c r="GA179" s="4"/>
      <c r="GB179" s="7"/>
      <c r="GC179" s="4"/>
      <c r="GD179" s="4"/>
      <c r="GE179" s="4"/>
      <c r="GF179" s="8"/>
      <c r="GG179" s="4"/>
      <c r="GH179" s="4"/>
      <c r="GI179" s="36"/>
      <c r="GJ179" s="36"/>
      <c r="GK179" s="36"/>
      <c r="GL179" s="36"/>
      <c r="GM179" s="36"/>
      <c r="GN179" s="36"/>
      <c r="GO179" s="36"/>
      <c r="GP179" s="36"/>
      <c r="GQ179" s="36"/>
      <c r="GR179" s="36"/>
      <c r="GS179" s="36"/>
      <c r="GT179" s="36"/>
      <c r="GU179" s="36"/>
      <c r="GV179" s="36"/>
      <c r="GW179" s="36"/>
      <c r="GX179" s="36"/>
      <c r="GY179" s="36"/>
      <c r="GZ179" s="36"/>
      <c r="HA179" s="36"/>
      <c r="HB179" s="36"/>
      <c r="HC179" s="36"/>
      <c r="HD179" s="36"/>
      <c r="HE179" s="36"/>
      <c r="HF179" s="36"/>
      <c r="HG179" s="36"/>
      <c r="HH179" s="36"/>
      <c r="HI179" s="36"/>
      <c r="HJ179" s="36"/>
      <c r="HK179" s="36"/>
      <c r="HL179" s="36"/>
      <c r="HM179" s="36"/>
      <c r="HN179" s="36"/>
      <c r="HO179" s="36"/>
      <c r="HP179" s="36"/>
      <c r="HQ179" s="36"/>
      <c r="HR179" s="36"/>
      <c r="HS179" s="36"/>
      <c r="HT179" s="36"/>
      <c r="HU179" s="36"/>
      <c r="HV179" s="36"/>
      <c r="HW179" s="36"/>
      <c r="HX179" s="36"/>
      <c r="HY179" s="36"/>
      <c r="HZ179" s="36"/>
      <c r="IA179" s="36"/>
      <c r="IB179" s="36"/>
      <c r="IC179" s="36"/>
      <c r="ID179" s="36"/>
      <c r="IE179" s="36"/>
      <c r="IF179" s="36"/>
      <c r="IG179" s="36"/>
      <c r="IH179" s="36"/>
      <c r="II179" s="36"/>
      <c r="IJ179" s="36"/>
      <c r="IK179" s="36"/>
      <c r="IL179" s="36"/>
      <c r="IM179" s="36"/>
      <c r="IN179" s="36"/>
      <c r="IO179" s="36"/>
      <c r="IP179" s="7"/>
    </row>
    <row r="180" spans="3:250" ht="5.65" customHeight="1" x14ac:dyDescent="0.15">
      <c r="C180" s="8"/>
      <c r="D180" s="4"/>
      <c r="E180" s="4"/>
      <c r="F180" s="4"/>
      <c r="G180" s="4"/>
      <c r="H180" s="4"/>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4"/>
      <c r="FY180" s="4"/>
      <c r="FZ180" s="4"/>
      <c r="GA180" s="4"/>
      <c r="GB180" s="7"/>
      <c r="GC180" s="4"/>
      <c r="GD180" s="4"/>
      <c r="GE180" s="4"/>
      <c r="GF180" s="8"/>
      <c r="GG180" s="4"/>
      <c r="GH180" s="4"/>
      <c r="GI180" s="36"/>
      <c r="GJ180" s="36"/>
      <c r="GK180" s="36"/>
      <c r="GL180" s="36"/>
      <c r="GM180" s="36"/>
      <c r="GN180" s="36"/>
      <c r="GO180" s="36"/>
      <c r="GP180" s="36"/>
      <c r="GQ180" s="36"/>
      <c r="GR180" s="36"/>
      <c r="GS180" s="36"/>
      <c r="GT180" s="36"/>
      <c r="GU180" s="36"/>
      <c r="GV180" s="36"/>
      <c r="GW180" s="36"/>
      <c r="GX180" s="36"/>
      <c r="GY180" s="36"/>
      <c r="GZ180" s="36"/>
      <c r="HA180" s="36"/>
      <c r="HB180" s="36"/>
      <c r="HC180" s="36"/>
      <c r="HD180" s="36"/>
      <c r="HE180" s="36"/>
      <c r="HF180" s="36"/>
      <c r="HG180" s="36"/>
      <c r="HH180" s="36"/>
      <c r="HI180" s="36"/>
      <c r="HJ180" s="36"/>
      <c r="HK180" s="36"/>
      <c r="HL180" s="36"/>
      <c r="HM180" s="36"/>
      <c r="HN180" s="36"/>
      <c r="HO180" s="36"/>
      <c r="HP180" s="36"/>
      <c r="HQ180" s="36"/>
      <c r="HR180" s="36"/>
      <c r="HS180" s="36"/>
      <c r="HT180" s="36"/>
      <c r="HU180" s="36"/>
      <c r="HV180" s="36"/>
      <c r="HW180" s="36"/>
      <c r="HX180" s="36"/>
      <c r="HY180" s="36"/>
      <c r="HZ180" s="36"/>
      <c r="IA180" s="36"/>
      <c r="IB180" s="36"/>
      <c r="IC180" s="36"/>
      <c r="ID180" s="36"/>
      <c r="IE180" s="36"/>
      <c r="IF180" s="36"/>
      <c r="IG180" s="36"/>
      <c r="IH180" s="36"/>
      <c r="II180" s="36"/>
      <c r="IJ180" s="36"/>
      <c r="IK180" s="36"/>
      <c r="IL180" s="36"/>
      <c r="IM180" s="36"/>
      <c r="IN180" s="36"/>
      <c r="IO180" s="36"/>
      <c r="IP180" s="7"/>
    </row>
    <row r="181" spans="3:250" ht="5.65" customHeight="1" x14ac:dyDescent="0.15">
      <c r="C181" s="8"/>
      <c r="D181" s="4"/>
      <c r="E181" s="4"/>
      <c r="F181" s="4"/>
      <c r="G181" s="4"/>
      <c r="H181" s="4"/>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4"/>
      <c r="FY181" s="4"/>
      <c r="FZ181" s="4"/>
      <c r="GA181" s="4"/>
      <c r="GB181" s="7"/>
      <c r="GC181" s="4"/>
      <c r="GD181" s="4"/>
      <c r="GE181" s="4"/>
      <c r="GF181" s="8"/>
      <c r="GG181" s="4"/>
      <c r="GH181" s="4"/>
      <c r="GI181" s="36"/>
      <c r="GJ181" s="36"/>
      <c r="GK181" s="36"/>
      <c r="GL181" s="36"/>
      <c r="GM181" s="36"/>
      <c r="GN181" s="36"/>
      <c r="GO181" s="36"/>
      <c r="GP181" s="36"/>
      <c r="GQ181" s="36"/>
      <c r="GR181" s="36"/>
      <c r="GS181" s="36"/>
      <c r="GT181" s="36"/>
      <c r="GU181" s="36"/>
      <c r="GV181" s="36"/>
      <c r="GW181" s="36"/>
      <c r="GX181" s="36"/>
      <c r="GY181" s="36"/>
      <c r="GZ181" s="36"/>
      <c r="HA181" s="36"/>
      <c r="HB181" s="36"/>
      <c r="HC181" s="36"/>
      <c r="HD181" s="36"/>
      <c r="HE181" s="36"/>
      <c r="HF181" s="36"/>
      <c r="HG181" s="36"/>
      <c r="HH181" s="36"/>
      <c r="HI181" s="36"/>
      <c r="HJ181" s="36"/>
      <c r="HK181" s="36"/>
      <c r="HL181" s="36"/>
      <c r="HM181" s="36"/>
      <c r="HN181" s="36"/>
      <c r="HO181" s="36"/>
      <c r="HP181" s="36"/>
      <c r="HQ181" s="36"/>
      <c r="HR181" s="36"/>
      <c r="HS181" s="36"/>
      <c r="HT181" s="36"/>
      <c r="HU181" s="36"/>
      <c r="HV181" s="36"/>
      <c r="HW181" s="36"/>
      <c r="HX181" s="36"/>
      <c r="HY181" s="36"/>
      <c r="HZ181" s="36"/>
      <c r="IA181" s="36"/>
      <c r="IB181" s="36"/>
      <c r="IC181" s="36"/>
      <c r="ID181" s="36"/>
      <c r="IE181" s="36"/>
      <c r="IF181" s="36"/>
      <c r="IG181" s="36"/>
      <c r="IH181" s="36"/>
      <c r="II181" s="36"/>
      <c r="IJ181" s="36"/>
      <c r="IK181" s="36"/>
      <c r="IL181" s="36"/>
      <c r="IM181" s="36"/>
      <c r="IN181" s="36"/>
      <c r="IO181" s="36"/>
      <c r="IP181" s="7"/>
    </row>
    <row r="182" spans="3:250" ht="5.65" customHeight="1" x14ac:dyDescent="0.15">
      <c r="C182" s="8"/>
      <c r="D182" s="4"/>
      <c r="E182" s="4"/>
      <c r="F182" s="4"/>
      <c r="G182" s="4"/>
      <c r="H182" s="4"/>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4"/>
      <c r="FY182" s="4"/>
      <c r="FZ182" s="4"/>
      <c r="GA182" s="4"/>
      <c r="GB182" s="7"/>
      <c r="GC182" s="4"/>
      <c r="GD182" s="4"/>
      <c r="GE182" s="4"/>
      <c r="GF182" s="8"/>
      <c r="GG182" s="4"/>
      <c r="GH182" s="4"/>
      <c r="GI182" s="36"/>
      <c r="GJ182" s="36"/>
      <c r="GK182" s="36"/>
      <c r="GL182" s="36"/>
      <c r="GM182" s="36"/>
      <c r="GN182" s="36"/>
      <c r="GO182" s="36"/>
      <c r="GP182" s="36"/>
      <c r="GQ182" s="36"/>
      <c r="GR182" s="36"/>
      <c r="GS182" s="36"/>
      <c r="GT182" s="36"/>
      <c r="GU182" s="36"/>
      <c r="GV182" s="36"/>
      <c r="GW182" s="36"/>
      <c r="GX182" s="36"/>
      <c r="GY182" s="36"/>
      <c r="GZ182" s="36"/>
      <c r="HA182" s="36"/>
      <c r="HB182" s="36"/>
      <c r="HC182" s="36"/>
      <c r="HD182" s="36"/>
      <c r="HE182" s="36"/>
      <c r="HF182" s="36"/>
      <c r="HG182" s="36"/>
      <c r="HH182" s="36"/>
      <c r="HI182" s="36"/>
      <c r="HJ182" s="36"/>
      <c r="HK182" s="36"/>
      <c r="HL182" s="36"/>
      <c r="HM182" s="36"/>
      <c r="HN182" s="36"/>
      <c r="HO182" s="36"/>
      <c r="HP182" s="36"/>
      <c r="HQ182" s="36"/>
      <c r="HR182" s="36"/>
      <c r="HS182" s="36"/>
      <c r="HT182" s="36"/>
      <c r="HU182" s="36"/>
      <c r="HV182" s="36"/>
      <c r="HW182" s="36"/>
      <c r="HX182" s="36"/>
      <c r="HY182" s="36"/>
      <c r="HZ182" s="36"/>
      <c r="IA182" s="36"/>
      <c r="IB182" s="36"/>
      <c r="IC182" s="36"/>
      <c r="ID182" s="36"/>
      <c r="IE182" s="36"/>
      <c r="IF182" s="36"/>
      <c r="IG182" s="36"/>
      <c r="IH182" s="36"/>
      <c r="II182" s="36"/>
      <c r="IJ182" s="36"/>
      <c r="IK182" s="36"/>
      <c r="IL182" s="36"/>
      <c r="IM182" s="36"/>
      <c r="IN182" s="36"/>
      <c r="IO182" s="36"/>
      <c r="IP182" s="7"/>
    </row>
    <row r="183" spans="3:250" ht="5.65" customHeight="1" x14ac:dyDescent="0.15">
      <c r="C183" s="8"/>
      <c r="D183" s="4"/>
      <c r="E183" s="4"/>
      <c r="F183" s="4"/>
      <c r="G183" s="4"/>
      <c r="H183" s="4"/>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4"/>
      <c r="FY183" s="4"/>
      <c r="FZ183" s="4"/>
      <c r="GA183" s="4"/>
      <c r="GB183" s="7"/>
      <c r="GC183" s="4"/>
      <c r="GD183" s="4"/>
      <c r="GE183" s="4"/>
      <c r="GF183" s="8"/>
      <c r="GG183" s="4"/>
      <c r="GH183" s="4"/>
      <c r="GI183" s="36"/>
      <c r="GJ183" s="36"/>
      <c r="GK183" s="36"/>
      <c r="GL183" s="36"/>
      <c r="GM183" s="36"/>
      <c r="GN183" s="36"/>
      <c r="GO183" s="36"/>
      <c r="GP183" s="36"/>
      <c r="GQ183" s="36"/>
      <c r="GR183" s="36"/>
      <c r="GS183" s="36"/>
      <c r="GT183" s="36"/>
      <c r="GU183" s="36"/>
      <c r="GV183" s="36"/>
      <c r="GW183" s="36"/>
      <c r="GX183" s="36"/>
      <c r="GY183" s="36"/>
      <c r="GZ183" s="36"/>
      <c r="HA183" s="36"/>
      <c r="HB183" s="36"/>
      <c r="HC183" s="36"/>
      <c r="HD183" s="36"/>
      <c r="HE183" s="36"/>
      <c r="HF183" s="36"/>
      <c r="HG183" s="36"/>
      <c r="HH183" s="36"/>
      <c r="HI183" s="36"/>
      <c r="HJ183" s="36"/>
      <c r="HK183" s="36"/>
      <c r="HL183" s="36"/>
      <c r="HM183" s="36"/>
      <c r="HN183" s="36"/>
      <c r="HO183" s="36"/>
      <c r="HP183" s="36"/>
      <c r="HQ183" s="36"/>
      <c r="HR183" s="36"/>
      <c r="HS183" s="36"/>
      <c r="HT183" s="36"/>
      <c r="HU183" s="36"/>
      <c r="HV183" s="36"/>
      <c r="HW183" s="36"/>
      <c r="HX183" s="36"/>
      <c r="HY183" s="36"/>
      <c r="HZ183" s="36"/>
      <c r="IA183" s="36"/>
      <c r="IB183" s="36"/>
      <c r="IC183" s="36"/>
      <c r="ID183" s="36"/>
      <c r="IE183" s="36"/>
      <c r="IF183" s="36"/>
      <c r="IG183" s="36"/>
      <c r="IH183" s="36"/>
      <c r="II183" s="36"/>
      <c r="IJ183" s="36"/>
      <c r="IK183" s="36"/>
      <c r="IL183" s="36"/>
      <c r="IM183" s="36"/>
      <c r="IN183" s="36"/>
      <c r="IO183" s="36"/>
      <c r="IP183" s="7"/>
    </row>
    <row r="184" spans="3:250" ht="5.65" customHeight="1" x14ac:dyDescent="0.15">
      <c r="C184" s="8"/>
      <c r="D184" s="4"/>
      <c r="E184" s="4"/>
      <c r="F184" s="4"/>
      <c r="G184" s="4"/>
      <c r="H184" s="4"/>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4"/>
      <c r="FY184" s="4"/>
      <c r="FZ184" s="4"/>
      <c r="GA184" s="4"/>
      <c r="GB184" s="7"/>
      <c r="GC184" s="4"/>
      <c r="GD184" s="4"/>
      <c r="GE184" s="4"/>
      <c r="GF184" s="8"/>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7"/>
    </row>
    <row r="185" spans="3:250" ht="5.65" customHeight="1" x14ac:dyDescent="0.15">
      <c r="C185" s="8"/>
      <c r="D185" s="4"/>
      <c r="E185" s="4"/>
      <c r="F185" s="4"/>
      <c r="G185" s="4"/>
      <c r="H185" s="4"/>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4"/>
      <c r="FY185" s="4"/>
      <c r="FZ185" s="4"/>
      <c r="GA185" s="4"/>
      <c r="GB185" s="7"/>
      <c r="GC185" s="4"/>
      <c r="GD185" s="4"/>
      <c r="GE185" s="4"/>
      <c r="GF185" s="8"/>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7"/>
    </row>
    <row r="186" spans="3:250" ht="5.65" customHeight="1" x14ac:dyDescent="0.15">
      <c r="C186" s="8"/>
      <c r="D186" s="4"/>
      <c r="E186" s="4"/>
      <c r="F186" s="4"/>
      <c r="G186" s="4"/>
      <c r="H186" s="4"/>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4"/>
      <c r="FY186" s="4"/>
      <c r="FZ186" s="4"/>
      <c r="GA186" s="4"/>
      <c r="GB186" s="7"/>
      <c r="GC186" s="4"/>
      <c r="GD186" s="4"/>
      <c r="GE186" s="4"/>
      <c r="GF186" s="8"/>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7"/>
    </row>
    <row r="187" spans="3:250" ht="5.65" customHeight="1" x14ac:dyDescent="0.15">
      <c r="C187" s="8"/>
      <c r="D187" s="4"/>
      <c r="E187" s="4"/>
      <c r="F187" s="4"/>
      <c r="G187" s="4"/>
      <c r="H187" s="4"/>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4"/>
      <c r="FY187" s="4"/>
      <c r="FZ187" s="4"/>
      <c r="GA187" s="4"/>
      <c r="GB187" s="7"/>
      <c r="GC187" s="4"/>
      <c r="GD187" s="4"/>
      <c r="GE187" s="4"/>
      <c r="GF187" s="8"/>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7"/>
    </row>
    <row r="188" spans="3:250" ht="5.65" customHeight="1" x14ac:dyDescent="0.15">
      <c r="C188" s="8"/>
      <c r="D188" s="4"/>
      <c r="E188" s="4"/>
      <c r="F188" s="4"/>
      <c r="G188" s="4"/>
      <c r="H188" s="4"/>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4"/>
      <c r="FY188" s="4"/>
      <c r="FZ188" s="4"/>
      <c r="GA188" s="4"/>
      <c r="GB188" s="7"/>
      <c r="GC188" s="4"/>
      <c r="GD188" s="4"/>
      <c r="GE188" s="4"/>
      <c r="GF188" s="8"/>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7"/>
    </row>
    <row r="189" spans="3:250" ht="5.65" customHeight="1" x14ac:dyDescent="0.15">
      <c r="C189" s="8"/>
      <c r="D189" s="4"/>
      <c r="E189" s="4"/>
      <c r="F189" s="4"/>
      <c r="G189" s="4"/>
      <c r="H189" s="4"/>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4"/>
      <c r="FY189" s="4"/>
      <c r="FZ189" s="4"/>
      <c r="GA189" s="4"/>
      <c r="GB189" s="7"/>
      <c r="GC189" s="4"/>
      <c r="GD189" s="4"/>
      <c r="GE189" s="4"/>
      <c r="GF189" s="8"/>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7"/>
    </row>
    <row r="190" spans="3:250" ht="5.65" customHeight="1" x14ac:dyDescent="0.15">
      <c r="C190" s="8"/>
      <c r="D190" s="4"/>
      <c r="E190" s="4"/>
      <c r="F190" s="4"/>
      <c r="G190" s="4"/>
      <c r="H190" s="4"/>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4"/>
      <c r="FY190" s="4"/>
      <c r="FZ190" s="4"/>
      <c r="GA190" s="4"/>
      <c r="GB190" s="7"/>
      <c r="GC190" s="4"/>
      <c r="GD190" s="4"/>
      <c r="GE190" s="4"/>
      <c r="GF190" s="8"/>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7"/>
    </row>
    <row r="191" spans="3:250" ht="5.65" customHeight="1" x14ac:dyDescent="0.15">
      <c r="C191" s="8"/>
      <c r="D191" s="4"/>
      <c r="E191" s="4"/>
      <c r="F191" s="4"/>
      <c r="G191" s="4"/>
      <c r="H191" s="4"/>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4"/>
      <c r="FY191" s="4"/>
      <c r="FZ191" s="4"/>
      <c r="GA191" s="4"/>
      <c r="GB191" s="7"/>
      <c r="GC191" s="4"/>
      <c r="GD191" s="4"/>
      <c r="GE191" s="4"/>
      <c r="GF191" s="8"/>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7"/>
    </row>
    <row r="192" spans="3:250" ht="5.65" customHeight="1" x14ac:dyDescent="0.15">
      <c r="C192" s="8"/>
      <c r="D192" s="4"/>
      <c r="E192" s="4"/>
      <c r="F192" s="4"/>
      <c r="G192" s="4"/>
      <c r="H192" s="4"/>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c r="EO192" s="39"/>
      <c r="EP192" s="39"/>
      <c r="EQ192" s="39"/>
      <c r="ER192" s="39"/>
      <c r="ES192" s="39"/>
      <c r="ET192" s="39"/>
      <c r="EU192" s="39"/>
      <c r="EV192" s="39"/>
      <c r="EW192" s="39"/>
      <c r="EX192" s="39"/>
      <c r="EY192" s="39"/>
      <c r="EZ192" s="39"/>
      <c r="FA192" s="39"/>
      <c r="FB192" s="39"/>
      <c r="FC192" s="39"/>
      <c r="FD192" s="39"/>
      <c r="FE192" s="39"/>
      <c r="FF192" s="39"/>
      <c r="FG192" s="39"/>
      <c r="FH192" s="39"/>
      <c r="FI192" s="39"/>
      <c r="FJ192" s="39"/>
      <c r="FK192" s="39"/>
      <c r="FL192" s="39"/>
      <c r="FM192" s="39"/>
      <c r="FN192" s="39"/>
      <c r="FO192" s="39"/>
      <c r="FP192" s="39"/>
      <c r="FQ192" s="39"/>
      <c r="FR192" s="39"/>
      <c r="FS192" s="39"/>
      <c r="FT192" s="39"/>
      <c r="FU192" s="39"/>
      <c r="FV192" s="39"/>
      <c r="FW192" s="39"/>
      <c r="FX192" s="4"/>
      <c r="FY192" s="4"/>
      <c r="FZ192" s="4"/>
      <c r="GA192" s="4"/>
      <c r="GB192" s="7"/>
      <c r="GC192" s="4"/>
      <c r="GD192" s="4"/>
      <c r="GE192" s="4"/>
      <c r="GF192" s="8"/>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7"/>
    </row>
    <row r="193" spans="3:250" ht="5.65" customHeight="1" x14ac:dyDescent="0.15">
      <c r="C193" s="8"/>
      <c r="D193" s="4"/>
      <c r="E193" s="4"/>
      <c r="F193" s="4"/>
      <c r="G193" s="4"/>
      <c r="H193" s="4"/>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c r="FS193" s="39"/>
      <c r="FT193" s="39"/>
      <c r="FU193" s="39"/>
      <c r="FV193" s="39"/>
      <c r="FW193" s="39"/>
      <c r="FX193" s="4"/>
      <c r="FY193" s="4"/>
      <c r="FZ193" s="4"/>
      <c r="GA193" s="4"/>
      <c r="GB193" s="7"/>
      <c r="GC193" s="4"/>
      <c r="GD193" s="4"/>
      <c r="GE193" s="4"/>
      <c r="GF193" s="8"/>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7"/>
    </row>
    <row r="194" spans="3:250" ht="5.65" customHeight="1" x14ac:dyDescent="0.15">
      <c r="C194" s="8"/>
      <c r="D194" s="4"/>
      <c r="E194" s="4"/>
      <c r="F194" s="4"/>
      <c r="G194" s="4"/>
      <c r="H194" s="4"/>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c r="EW194" s="39"/>
      <c r="EX194" s="39"/>
      <c r="EY194" s="39"/>
      <c r="EZ194" s="39"/>
      <c r="FA194" s="39"/>
      <c r="FB194" s="39"/>
      <c r="FC194" s="39"/>
      <c r="FD194" s="39"/>
      <c r="FE194" s="39"/>
      <c r="FF194" s="39"/>
      <c r="FG194" s="39"/>
      <c r="FH194" s="39"/>
      <c r="FI194" s="39"/>
      <c r="FJ194" s="39"/>
      <c r="FK194" s="39"/>
      <c r="FL194" s="39"/>
      <c r="FM194" s="39"/>
      <c r="FN194" s="39"/>
      <c r="FO194" s="39"/>
      <c r="FP194" s="39"/>
      <c r="FQ194" s="39"/>
      <c r="FR194" s="39"/>
      <c r="FS194" s="39"/>
      <c r="FT194" s="39"/>
      <c r="FU194" s="39"/>
      <c r="FV194" s="39"/>
      <c r="FW194" s="39"/>
      <c r="FX194" s="4"/>
      <c r="FY194" s="4"/>
      <c r="FZ194" s="4"/>
      <c r="GA194" s="4"/>
      <c r="GB194" s="7"/>
      <c r="GC194" s="4"/>
      <c r="GD194" s="4"/>
      <c r="GE194" s="4"/>
      <c r="GF194" s="8"/>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7"/>
    </row>
    <row r="195" spans="3:250" ht="5.65" customHeight="1" x14ac:dyDescent="0.15">
      <c r="C195" s="8"/>
      <c r="D195" s="4"/>
      <c r="E195" s="4"/>
      <c r="F195" s="4"/>
      <c r="G195" s="4"/>
      <c r="H195" s="4"/>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c r="EO195" s="39"/>
      <c r="EP195" s="39"/>
      <c r="EQ195" s="39"/>
      <c r="ER195" s="39"/>
      <c r="ES195" s="39"/>
      <c r="ET195" s="39"/>
      <c r="EU195" s="39"/>
      <c r="EV195" s="39"/>
      <c r="EW195" s="39"/>
      <c r="EX195" s="39"/>
      <c r="EY195" s="39"/>
      <c r="EZ195" s="39"/>
      <c r="FA195" s="39"/>
      <c r="FB195" s="39"/>
      <c r="FC195" s="39"/>
      <c r="FD195" s="39"/>
      <c r="FE195" s="39"/>
      <c r="FF195" s="39"/>
      <c r="FG195" s="39"/>
      <c r="FH195" s="39"/>
      <c r="FI195" s="39"/>
      <c r="FJ195" s="39"/>
      <c r="FK195" s="39"/>
      <c r="FL195" s="39"/>
      <c r="FM195" s="39"/>
      <c r="FN195" s="39"/>
      <c r="FO195" s="39"/>
      <c r="FP195" s="39"/>
      <c r="FQ195" s="39"/>
      <c r="FR195" s="39"/>
      <c r="FS195" s="39"/>
      <c r="FT195" s="39"/>
      <c r="FU195" s="39"/>
      <c r="FV195" s="39"/>
      <c r="FW195" s="39"/>
      <c r="FX195" s="4"/>
      <c r="FY195" s="4"/>
      <c r="FZ195" s="4"/>
      <c r="GA195" s="4"/>
      <c r="GB195" s="7"/>
      <c r="GC195" s="4"/>
      <c r="GD195" s="4"/>
      <c r="GE195" s="4"/>
      <c r="GF195" s="8"/>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7"/>
    </row>
    <row r="196" spans="3:250" ht="5.65" customHeight="1" x14ac:dyDescent="0.15">
      <c r="C196" s="8"/>
      <c r="D196" s="4"/>
      <c r="E196" s="4"/>
      <c r="F196" s="4"/>
      <c r="G196" s="4"/>
      <c r="H196" s="4"/>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c r="EK196" s="39"/>
      <c r="EL196" s="39"/>
      <c r="EM196" s="39"/>
      <c r="EN196" s="39"/>
      <c r="EO196" s="39"/>
      <c r="EP196" s="39"/>
      <c r="EQ196" s="39"/>
      <c r="ER196" s="39"/>
      <c r="ES196" s="39"/>
      <c r="ET196" s="39"/>
      <c r="EU196" s="39"/>
      <c r="EV196" s="39"/>
      <c r="EW196" s="39"/>
      <c r="EX196" s="39"/>
      <c r="EY196" s="39"/>
      <c r="EZ196" s="39"/>
      <c r="FA196" s="39"/>
      <c r="FB196" s="39"/>
      <c r="FC196" s="39"/>
      <c r="FD196" s="39"/>
      <c r="FE196" s="39"/>
      <c r="FF196" s="39"/>
      <c r="FG196" s="39"/>
      <c r="FH196" s="39"/>
      <c r="FI196" s="39"/>
      <c r="FJ196" s="39"/>
      <c r="FK196" s="39"/>
      <c r="FL196" s="39"/>
      <c r="FM196" s="39"/>
      <c r="FN196" s="39"/>
      <c r="FO196" s="39"/>
      <c r="FP196" s="39"/>
      <c r="FQ196" s="39"/>
      <c r="FR196" s="39"/>
      <c r="FS196" s="39"/>
      <c r="FT196" s="39"/>
      <c r="FU196" s="39"/>
      <c r="FV196" s="39"/>
      <c r="FW196" s="39"/>
      <c r="FX196" s="4"/>
      <c r="FY196" s="4"/>
      <c r="FZ196" s="4"/>
      <c r="GA196" s="4"/>
      <c r="GB196" s="7"/>
      <c r="GC196" s="4"/>
      <c r="GD196" s="4"/>
      <c r="GE196" s="4"/>
      <c r="GF196" s="8"/>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7"/>
    </row>
    <row r="197" spans="3:250" ht="5.65" customHeight="1" x14ac:dyDescent="0.15">
      <c r="C197" s="8"/>
      <c r="D197" s="4"/>
      <c r="E197" s="4"/>
      <c r="F197" s="4"/>
      <c r="G197" s="4"/>
      <c r="H197" s="4"/>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c r="EO197" s="39"/>
      <c r="EP197" s="39"/>
      <c r="EQ197" s="39"/>
      <c r="ER197" s="39"/>
      <c r="ES197" s="39"/>
      <c r="ET197" s="39"/>
      <c r="EU197" s="39"/>
      <c r="EV197" s="39"/>
      <c r="EW197" s="39"/>
      <c r="EX197" s="39"/>
      <c r="EY197" s="39"/>
      <c r="EZ197" s="39"/>
      <c r="FA197" s="39"/>
      <c r="FB197" s="39"/>
      <c r="FC197" s="39"/>
      <c r="FD197" s="39"/>
      <c r="FE197" s="39"/>
      <c r="FF197" s="39"/>
      <c r="FG197" s="39"/>
      <c r="FH197" s="39"/>
      <c r="FI197" s="39"/>
      <c r="FJ197" s="39"/>
      <c r="FK197" s="39"/>
      <c r="FL197" s="39"/>
      <c r="FM197" s="39"/>
      <c r="FN197" s="39"/>
      <c r="FO197" s="39"/>
      <c r="FP197" s="39"/>
      <c r="FQ197" s="39"/>
      <c r="FR197" s="39"/>
      <c r="FS197" s="39"/>
      <c r="FT197" s="39"/>
      <c r="FU197" s="39"/>
      <c r="FV197" s="39"/>
      <c r="FW197" s="39"/>
      <c r="FX197" s="4"/>
      <c r="FY197" s="4"/>
      <c r="FZ197" s="4"/>
      <c r="GA197" s="4"/>
      <c r="GB197" s="7"/>
      <c r="GC197" s="4"/>
      <c r="GD197" s="4"/>
      <c r="GE197" s="4"/>
      <c r="GF197" s="8"/>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7"/>
    </row>
    <row r="198" spans="3:250" ht="5.65" customHeight="1" x14ac:dyDescent="0.15">
      <c r="C198" s="8"/>
      <c r="D198" s="4"/>
      <c r="E198" s="4"/>
      <c r="F198" s="4"/>
      <c r="G198" s="4"/>
      <c r="H198" s="4"/>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c r="EO198" s="39"/>
      <c r="EP198" s="39"/>
      <c r="EQ198" s="39"/>
      <c r="ER198" s="39"/>
      <c r="ES198" s="39"/>
      <c r="ET198" s="39"/>
      <c r="EU198" s="39"/>
      <c r="EV198" s="39"/>
      <c r="EW198" s="39"/>
      <c r="EX198" s="39"/>
      <c r="EY198" s="39"/>
      <c r="EZ198" s="39"/>
      <c r="FA198" s="39"/>
      <c r="FB198" s="39"/>
      <c r="FC198" s="39"/>
      <c r="FD198" s="39"/>
      <c r="FE198" s="39"/>
      <c r="FF198" s="39"/>
      <c r="FG198" s="39"/>
      <c r="FH198" s="39"/>
      <c r="FI198" s="39"/>
      <c r="FJ198" s="39"/>
      <c r="FK198" s="39"/>
      <c r="FL198" s="39"/>
      <c r="FM198" s="39"/>
      <c r="FN198" s="39"/>
      <c r="FO198" s="39"/>
      <c r="FP198" s="39"/>
      <c r="FQ198" s="39"/>
      <c r="FR198" s="39"/>
      <c r="FS198" s="39"/>
      <c r="FT198" s="39"/>
      <c r="FU198" s="39"/>
      <c r="FV198" s="39"/>
      <c r="FW198" s="39"/>
      <c r="FX198" s="4"/>
      <c r="FY198" s="4"/>
      <c r="FZ198" s="4"/>
      <c r="GA198" s="4"/>
      <c r="GB198" s="7"/>
      <c r="GC198" s="4"/>
      <c r="GD198" s="4"/>
      <c r="GE198" s="4"/>
      <c r="GF198" s="8"/>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7"/>
    </row>
    <row r="199" spans="3:250" ht="5.65" customHeight="1" x14ac:dyDescent="0.15">
      <c r="C199" s="8"/>
      <c r="D199" s="4"/>
      <c r="E199" s="4"/>
      <c r="F199" s="4"/>
      <c r="G199" s="4"/>
      <c r="H199" s="4"/>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c r="EO199" s="39"/>
      <c r="EP199" s="39"/>
      <c r="EQ199" s="39"/>
      <c r="ER199" s="39"/>
      <c r="ES199" s="39"/>
      <c r="ET199" s="39"/>
      <c r="EU199" s="39"/>
      <c r="EV199" s="39"/>
      <c r="EW199" s="39"/>
      <c r="EX199" s="39"/>
      <c r="EY199" s="39"/>
      <c r="EZ199" s="39"/>
      <c r="FA199" s="39"/>
      <c r="FB199" s="39"/>
      <c r="FC199" s="39"/>
      <c r="FD199" s="39"/>
      <c r="FE199" s="39"/>
      <c r="FF199" s="39"/>
      <c r="FG199" s="39"/>
      <c r="FH199" s="39"/>
      <c r="FI199" s="39"/>
      <c r="FJ199" s="39"/>
      <c r="FK199" s="39"/>
      <c r="FL199" s="39"/>
      <c r="FM199" s="39"/>
      <c r="FN199" s="39"/>
      <c r="FO199" s="39"/>
      <c r="FP199" s="39"/>
      <c r="FQ199" s="39"/>
      <c r="FR199" s="39"/>
      <c r="FS199" s="39"/>
      <c r="FT199" s="39"/>
      <c r="FU199" s="39"/>
      <c r="FV199" s="39"/>
      <c r="FW199" s="39"/>
      <c r="FX199" s="4"/>
      <c r="FY199" s="4"/>
      <c r="FZ199" s="4"/>
      <c r="GA199" s="4"/>
      <c r="GB199" s="7"/>
      <c r="GC199" s="4"/>
      <c r="GD199" s="4"/>
      <c r="GE199" s="4"/>
      <c r="GF199" s="8"/>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7"/>
    </row>
    <row r="200" spans="3:250" ht="5.65" customHeight="1" x14ac:dyDescent="0.15">
      <c r="C200" s="8"/>
      <c r="D200" s="4"/>
      <c r="E200" s="4"/>
      <c r="F200" s="4"/>
      <c r="G200" s="4"/>
      <c r="H200" s="4"/>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4"/>
      <c r="FY200" s="4"/>
      <c r="FZ200" s="4"/>
      <c r="GA200" s="4"/>
      <c r="GB200" s="7"/>
      <c r="GC200" s="4"/>
      <c r="GD200" s="4"/>
      <c r="GE200" s="4"/>
      <c r="GF200" s="8"/>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7"/>
    </row>
    <row r="201" spans="3:250" ht="5.65" customHeight="1" x14ac:dyDescent="0.15">
      <c r="C201" s="8"/>
      <c r="D201" s="4"/>
      <c r="E201" s="4"/>
      <c r="F201" s="4"/>
      <c r="G201" s="4"/>
      <c r="H201" s="4"/>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c r="EW201" s="39"/>
      <c r="EX201" s="39"/>
      <c r="EY201" s="39"/>
      <c r="EZ201" s="39"/>
      <c r="FA201" s="39"/>
      <c r="FB201" s="39"/>
      <c r="FC201" s="39"/>
      <c r="FD201" s="39"/>
      <c r="FE201" s="39"/>
      <c r="FF201" s="39"/>
      <c r="FG201" s="39"/>
      <c r="FH201" s="39"/>
      <c r="FI201" s="39"/>
      <c r="FJ201" s="39"/>
      <c r="FK201" s="39"/>
      <c r="FL201" s="39"/>
      <c r="FM201" s="39"/>
      <c r="FN201" s="39"/>
      <c r="FO201" s="39"/>
      <c r="FP201" s="39"/>
      <c r="FQ201" s="39"/>
      <c r="FR201" s="39"/>
      <c r="FS201" s="39"/>
      <c r="FT201" s="39"/>
      <c r="FU201" s="39"/>
      <c r="FV201" s="39"/>
      <c r="FW201" s="39"/>
      <c r="FX201" s="4"/>
      <c r="FY201" s="4"/>
      <c r="FZ201" s="4"/>
      <c r="GA201" s="4"/>
      <c r="GB201" s="7"/>
      <c r="GC201" s="4"/>
      <c r="GD201" s="4"/>
      <c r="GE201" s="4"/>
      <c r="GF201" s="8"/>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7"/>
    </row>
    <row r="202" spans="3:250" ht="5.65" customHeight="1" x14ac:dyDescent="0.15">
      <c r="C202" s="8"/>
      <c r="D202" s="4"/>
      <c r="E202" s="4"/>
      <c r="F202" s="4"/>
      <c r="G202" s="4"/>
      <c r="H202" s="4"/>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c r="EW202" s="39"/>
      <c r="EX202" s="39"/>
      <c r="EY202" s="39"/>
      <c r="EZ202" s="39"/>
      <c r="FA202" s="39"/>
      <c r="FB202" s="39"/>
      <c r="FC202" s="39"/>
      <c r="FD202" s="39"/>
      <c r="FE202" s="39"/>
      <c r="FF202" s="39"/>
      <c r="FG202" s="39"/>
      <c r="FH202" s="39"/>
      <c r="FI202" s="39"/>
      <c r="FJ202" s="39"/>
      <c r="FK202" s="39"/>
      <c r="FL202" s="39"/>
      <c r="FM202" s="39"/>
      <c r="FN202" s="39"/>
      <c r="FO202" s="39"/>
      <c r="FP202" s="39"/>
      <c r="FQ202" s="39"/>
      <c r="FR202" s="39"/>
      <c r="FS202" s="39"/>
      <c r="FT202" s="39"/>
      <c r="FU202" s="39"/>
      <c r="FV202" s="39"/>
      <c r="FW202" s="39"/>
      <c r="FX202" s="4"/>
      <c r="FY202" s="4"/>
      <c r="FZ202" s="4"/>
      <c r="GA202" s="4"/>
      <c r="GB202" s="7"/>
      <c r="GC202" s="4"/>
      <c r="GD202" s="4"/>
      <c r="GE202" s="4"/>
      <c r="GF202" s="8"/>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7"/>
    </row>
    <row r="203" spans="3:250" ht="5.65" customHeight="1" x14ac:dyDescent="0.15">
      <c r="C203" s="8"/>
      <c r="D203" s="4"/>
      <c r="E203" s="4"/>
      <c r="F203" s="4"/>
      <c r="G203" s="4"/>
      <c r="H203" s="4"/>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c r="FS203" s="39"/>
      <c r="FT203" s="39"/>
      <c r="FU203" s="39"/>
      <c r="FV203" s="39"/>
      <c r="FW203" s="39"/>
      <c r="FX203" s="4"/>
      <c r="FY203" s="4"/>
      <c r="FZ203" s="4"/>
      <c r="GA203" s="4"/>
      <c r="GB203" s="7"/>
      <c r="GC203" s="4"/>
      <c r="GD203" s="4"/>
      <c r="GE203" s="4"/>
      <c r="GF203" s="8"/>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7"/>
    </row>
    <row r="204" spans="3:250" ht="5.65" customHeight="1" x14ac:dyDescent="0.15">
      <c r="C204" s="8"/>
      <c r="D204" s="4"/>
      <c r="E204" s="4"/>
      <c r="F204" s="4"/>
      <c r="G204" s="4"/>
      <c r="H204" s="4"/>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c r="EW204" s="39"/>
      <c r="EX204" s="39"/>
      <c r="EY204" s="39"/>
      <c r="EZ204" s="39"/>
      <c r="FA204" s="39"/>
      <c r="FB204" s="39"/>
      <c r="FC204" s="39"/>
      <c r="FD204" s="39"/>
      <c r="FE204" s="39"/>
      <c r="FF204" s="39"/>
      <c r="FG204" s="39"/>
      <c r="FH204" s="39"/>
      <c r="FI204" s="39"/>
      <c r="FJ204" s="39"/>
      <c r="FK204" s="39"/>
      <c r="FL204" s="39"/>
      <c r="FM204" s="39"/>
      <c r="FN204" s="39"/>
      <c r="FO204" s="39"/>
      <c r="FP204" s="39"/>
      <c r="FQ204" s="39"/>
      <c r="FR204" s="39"/>
      <c r="FS204" s="39"/>
      <c r="FT204" s="39"/>
      <c r="FU204" s="39"/>
      <c r="FV204" s="39"/>
      <c r="FW204" s="39"/>
      <c r="FX204" s="4"/>
      <c r="FY204" s="4"/>
      <c r="FZ204" s="4"/>
      <c r="GA204" s="4"/>
      <c r="GB204" s="7"/>
      <c r="GC204" s="4"/>
      <c r="GD204" s="4"/>
      <c r="GE204" s="4"/>
      <c r="GF204" s="8"/>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7"/>
    </row>
    <row r="205" spans="3:250" ht="5.65" customHeight="1" x14ac:dyDescent="0.15">
      <c r="C205" s="8"/>
      <c r="D205" s="4"/>
      <c r="E205" s="4"/>
      <c r="F205" s="4"/>
      <c r="G205" s="27"/>
      <c r="H205" s="27"/>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27"/>
      <c r="FY205" s="27"/>
      <c r="FZ205" s="4"/>
      <c r="GA205" s="4"/>
      <c r="GB205" s="7"/>
      <c r="GC205" s="4"/>
      <c r="GD205" s="4"/>
      <c r="GE205" s="4"/>
      <c r="GF205" s="8"/>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7"/>
    </row>
    <row r="206" spans="3:250" ht="5.65" customHeight="1" x14ac:dyDescent="0.15">
      <c r="C206" s="8"/>
      <c r="D206" s="4"/>
      <c r="E206" s="4"/>
      <c r="F206" s="4"/>
      <c r="G206" s="27"/>
      <c r="H206" s="27"/>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27"/>
      <c r="FY206" s="27"/>
      <c r="FZ206" s="4"/>
      <c r="GA206" s="4"/>
      <c r="GB206" s="7"/>
      <c r="GC206" s="4"/>
      <c r="GD206" s="4"/>
      <c r="GE206" s="4"/>
      <c r="GF206" s="8"/>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7"/>
    </row>
    <row r="207" spans="3:250" ht="5.65" customHeight="1" x14ac:dyDescent="0.15">
      <c r="C207" s="8"/>
      <c r="D207" s="4"/>
      <c r="E207" s="4"/>
      <c r="F207" s="4"/>
      <c r="G207" s="27"/>
      <c r="H207" s="27"/>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27"/>
      <c r="FY207" s="27"/>
      <c r="FZ207" s="4"/>
      <c r="GA207" s="4"/>
      <c r="GB207" s="7"/>
      <c r="GC207" s="4"/>
      <c r="GD207" s="4"/>
      <c r="GE207" s="4"/>
      <c r="GF207" s="8"/>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7"/>
    </row>
    <row r="208" spans="3:250" ht="5.65" customHeight="1" x14ac:dyDescent="0.15">
      <c r="C208" s="8"/>
      <c r="D208" s="4"/>
      <c r="E208" s="4"/>
      <c r="F208" s="4"/>
      <c r="G208" s="27"/>
      <c r="H208" s="27"/>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c r="FM208" s="40"/>
      <c r="FN208" s="40"/>
      <c r="FO208" s="40"/>
      <c r="FP208" s="40"/>
      <c r="FQ208" s="40"/>
      <c r="FR208" s="40"/>
      <c r="FS208" s="40"/>
      <c r="FT208" s="40"/>
      <c r="FU208" s="40"/>
      <c r="FV208" s="40"/>
      <c r="FW208" s="40"/>
      <c r="FX208" s="27"/>
      <c r="FY208" s="27"/>
      <c r="FZ208" s="4"/>
      <c r="GA208" s="4"/>
      <c r="GB208" s="7"/>
      <c r="GC208" s="4"/>
      <c r="GD208" s="4"/>
      <c r="GE208" s="4"/>
      <c r="GF208" s="8"/>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7"/>
    </row>
    <row r="209" spans="3:250" ht="5.65" customHeight="1" x14ac:dyDescent="0.15">
      <c r="C209" s="8"/>
      <c r="D209" s="4"/>
      <c r="E209" s="4"/>
      <c r="F209" s="4"/>
      <c r="G209" s="27"/>
      <c r="H209" s="27"/>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c r="FM209" s="40"/>
      <c r="FN209" s="40"/>
      <c r="FO209" s="40"/>
      <c r="FP209" s="40"/>
      <c r="FQ209" s="40"/>
      <c r="FR209" s="40"/>
      <c r="FS209" s="40"/>
      <c r="FT209" s="40"/>
      <c r="FU209" s="40"/>
      <c r="FV209" s="40"/>
      <c r="FW209" s="40"/>
      <c r="FX209" s="27"/>
      <c r="FY209" s="27"/>
      <c r="FZ209" s="4"/>
      <c r="GA209" s="4"/>
      <c r="GB209" s="7"/>
      <c r="GC209" s="4"/>
      <c r="GD209" s="4"/>
      <c r="GE209" s="4"/>
      <c r="GF209" s="8"/>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7"/>
    </row>
    <row r="210" spans="3:250" ht="5.65" customHeight="1" x14ac:dyDescent="0.15">
      <c r="C210" s="8"/>
      <c r="D210" s="4"/>
      <c r="E210" s="4"/>
      <c r="F210" s="4"/>
      <c r="G210" s="27"/>
      <c r="H210" s="27"/>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27"/>
      <c r="FY210" s="27"/>
      <c r="FZ210" s="4"/>
      <c r="GA210" s="4"/>
      <c r="GB210" s="7"/>
      <c r="GC210" s="4"/>
      <c r="GD210" s="4"/>
      <c r="GE210" s="4"/>
      <c r="GF210" s="8"/>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7"/>
    </row>
    <row r="211" spans="3:250" ht="5.65" customHeight="1" x14ac:dyDescent="0.15">
      <c r="C211" s="8"/>
      <c r="D211" s="4"/>
      <c r="E211" s="4"/>
      <c r="F211" s="4"/>
      <c r="G211" s="27"/>
      <c r="H211" s="27"/>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c r="FM211" s="40"/>
      <c r="FN211" s="40"/>
      <c r="FO211" s="40"/>
      <c r="FP211" s="40"/>
      <c r="FQ211" s="40"/>
      <c r="FR211" s="40"/>
      <c r="FS211" s="40"/>
      <c r="FT211" s="40"/>
      <c r="FU211" s="40"/>
      <c r="FV211" s="40"/>
      <c r="FW211" s="40"/>
      <c r="FX211" s="27"/>
      <c r="FY211" s="27"/>
      <c r="FZ211" s="4"/>
      <c r="GA211" s="4"/>
      <c r="GB211" s="7"/>
      <c r="GC211" s="4"/>
      <c r="GD211" s="4"/>
      <c r="GE211" s="4"/>
      <c r="GF211" s="8"/>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7"/>
    </row>
    <row r="212" spans="3:250" ht="5.65" customHeight="1" x14ac:dyDescent="0.15">
      <c r="C212" s="8"/>
      <c r="D212" s="4"/>
      <c r="E212" s="4"/>
      <c r="F212" s="4"/>
      <c r="G212" s="27"/>
      <c r="H212" s="27"/>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c r="FM212" s="40"/>
      <c r="FN212" s="40"/>
      <c r="FO212" s="40"/>
      <c r="FP212" s="40"/>
      <c r="FQ212" s="40"/>
      <c r="FR212" s="40"/>
      <c r="FS212" s="40"/>
      <c r="FT212" s="40"/>
      <c r="FU212" s="40"/>
      <c r="FV212" s="40"/>
      <c r="FW212" s="40"/>
      <c r="FX212" s="27"/>
      <c r="FY212" s="27"/>
      <c r="FZ212" s="4"/>
      <c r="GA212" s="4"/>
      <c r="GB212" s="7"/>
      <c r="GC212" s="4"/>
      <c r="GD212" s="4"/>
      <c r="GE212" s="4"/>
      <c r="GF212" s="8"/>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7"/>
    </row>
    <row r="213" spans="3:250" ht="5.65" customHeight="1" x14ac:dyDescent="0.15">
      <c r="C213" s="8"/>
      <c r="D213" s="4"/>
      <c r="E213" s="4"/>
      <c r="F213" s="4"/>
      <c r="G213" s="27"/>
      <c r="H213" s="27"/>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c r="FM213" s="40"/>
      <c r="FN213" s="40"/>
      <c r="FO213" s="40"/>
      <c r="FP213" s="40"/>
      <c r="FQ213" s="40"/>
      <c r="FR213" s="40"/>
      <c r="FS213" s="40"/>
      <c r="FT213" s="40"/>
      <c r="FU213" s="40"/>
      <c r="FV213" s="40"/>
      <c r="FW213" s="40"/>
      <c r="FX213" s="27"/>
      <c r="FY213" s="27"/>
      <c r="FZ213" s="4"/>
      <c r="GA213" s="4"/>
      <c r="GB213" s="7"/>
      <c r="GC213" s="4"/>
      <c r="GD213" s="4"/>
      <c r="GE213" s="4"/>
      <c r="GF213" s="8"/>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7"/>
    </row>
    <row r="214" spans="3:250" ht="5.65" customHeight="1" x14ac:dyDescent="0.15">
      <c r="C214" s="8"/>
      <c r="D214" s="4"/>
      <c r="E214" s="4"/>
      <c r="F214" s="4"/>
      <c r="G214" s="27"/>
      <c r="H214" s="27"/>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c r="FM214" s="40"/>
      <c r="FN214" s="40"/>
      <c r="FO214" s="40"/>
      <c r="FP214" s="40"/>
      <c r="FQ214" s="40"/>
      <c r="FR214" s="40"/>
      <c r="FS214" s="40"/>
      <c r="FT214" s="40"/>
      <c r="FU214" s="40"/>
      <c r="FV214" s="40"/>
      <c r="FW214" s="40"/>
      <c r="FX214" s="27"/>
      <c r="FY214" s="27"/>
      <c r="FZ214" s="4"/>
      <c r="GA214" s="4"/>
      <c r="GB214" s="7"/>
      <c r="GC214" s="4"/>
      <c r="GD214" s="4"/>
      <c r="GE214" s="4"/>
      <c r="GF214" s="8"/>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7"/>
    </row>
    <row r="215" spans="3:250" ht="5.65" customHeight="1" x14ac:dyDescent="0.15">
      <c r="C215" s="8"/>
      <c r="D215" s="4"/>
      <c r="E215" s="4"/>
      <c r="F215" s="4"/>
      <c r="G215" s="27"/>
      <c r="H215" s="27"/>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c r="FM215" s="40"/>
      <c r="FN215" s="40"/>
      <c r="FO215" s="40"/>
      <c r="FP215" s="40"/>
      <c r="FQ215" s="40"/>
      <c r="FR215" s="40"/>
      <c r="FS215" s="40"/>
      <c r="FT215" s="40"/>
      <c r="FU215" s="40"/>
      <c r="FV215" s="40"/>
      <c r="FW215" s="40"/>
      <c r="FX215" s="27"/>
      <c r="FY215" s="27"/>
      <c r="FZ215" s="4"/>
      <c r="GA215" s="4"/>
      <c r="GB215" s="7"/>
      <c r="GC215" s="4"/>
      <c r="GD215" s="4"/>
      <c r="GE215" s="4"/>
      <c r="GF215" s="8"/>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7"/>
    </row>
    <row r="216" spans="3:250" ht="5.65" customHeight="1" x14ac:dyDescent="0.15">
      <c r="C216" s="8"/>
      <c r="D216" s="4"/>
      <c r="E216" s="4"/>
      <c r="F216" s="4"/>
      <c r="G216" s="27"/>
      <c r="H216" s="27"/>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c r="FM216" s="40"/>
      <c r="FN216" s="40"/>
      <c r="FO216" s="40"/>
      <c r="FP216" s="40"/>
      <c r="FQ216" s="40"/>
      <c r="FR216" s="40"/>
      <c r="FS216" s="40"/>
      <c r="FT216" s="40"/>
      <c r="FU216" s="40"/>
      <c r="FV216" s="40"/>
      <c r="FW216" s="40"/>
      <c r="FX216" s="27"/>
      <c r="FY216" s="27"/>
      <c r="FZ216" s="4"/>
      <c r="GA216" s="4"/>
      <c r="GB216" s="7"/>
      <c r="GC216" s="4"/>
      <c r="GD216" s="4"/>
      <c r="GE216" s="4"/>
      <c r="GF216" s="8"/>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7"/>
    </row>
    <row r="217" spans="3:250" ht="5.65" customHeight="1" x14ac:dyDescent="0.15">
      <c r="C217" s="8"/>
      <c r="D217" s="4"/>
      <c r="E217" s="4"/>
      <c r="F217" s="4"/>
      <c r="G217" s="27"/>
      <c r="H217" s="27"/>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c r="FM217" s="40"/>
      <c r="FN217" s="40"/>
      <c r="FO217" s="40"/>
      <c r="FP217" s="40"/>
      <c r="FQ217" s="40"/>
      <c r="FR217" s="40"/>
      <c r="FS217" s="40"/>
      <c r="FT217" s="40"/>
      <c r="FU217" s="40"/>
      <c r="FV217" s="40"/>
      <c r="FW217" s="40"/>
      <c r="FX217" s="27"/>
      <c r="FY217" s="27"/>
      <c r="FZ217" s="4"/>
      <c r="GA217" s="4"/>
      <c r="GB217" s="7"/>
      <c r="GC217" s="4"/>
      <c r="GD217" s="4"/>
      <c r="GE217" s="4"/>
      <c r="GF217" s="8"/>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7"/>
    </row>
    <row r="218" spans="3:250" ht="5.65" customHeight="1" x14ac:dyDescent="0.15">
      <c r="C218" s="8"/>
      <c r="D218" s="4"/>
      <c r="E218" s="4"/>
      <c r="F218" s="4"/>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4"/>
      <c r="GA218" s="4"/>
      <c r="GB218" s="7"/>
      <c r="GC218" s="4"/>
      <c r="GD218" s="4"/>
      <c r="GE218" s="4"/>
      <c r="GF218" s="8"/>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7"/>
    </row>
    <row r="219" spans="3:250" ht="5.65" customHeight="1" x14ac:dyDescent="0.15">
      <c r="C219" s="8"/>
      <c r="D219" s="4"/>
      <c r="E219" s="4"/>
      <c r="F219" s="4"/>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4"/>
      <c r="GA219" s="4"/>
      <c r="GB219" s="7"/>
      <c r="GC219" s="4"/>
      <c r="GD219" s="4"/>
      <c r="GE219" s="4"/>
      <c r="GF219" s="8"/>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7"/>
    </row>
    <row r="220" spans="3:250" ht="5.65" customHeight="1" x14ac:dyDescent="0.15">
      <c r="C220" s="8"/>
      <c r="D220" s="4"/>
      <c r="E220" s="4"/>
      <c r="F220" s="4"/>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4"/>
      <c r="GA220" s="4"/>
      <c r="GB220" s="7"/>
      <c r="GC220" s="4"/>
      <c r="GD220" s="4"/>
      <c r="GE220" s="4"/>
      <c r="GF220" s="8"/>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7"/>
    </row>
    <row r="221" spans="3:250" ht="5.65" customHeight="1" x14ac:dyDescent="0.15">
      <c r="C221" s="8"/>
      <c r="D221" s="4"/>
      <c r="E221" s="4"/>
      <c r="F221" s="4"/>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4"/>
      <c r="GA221" s="4"/>
      <c r="GB221" s="7"/>
      <c r="GC221" s="4"/>
      <c r="GD221" s="4"/>
      <c r="GE221" s="4"/>
      <c r="GF221" s="8"/>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7"/>
    </row>
    <row r="222" spans="3:250" ht="5.65" customHeight="1" x14ac:dyDescent="0.15">
      <c r="C222" s="8"/>
      <c r="D222" s="4"/>
      <c r="E222" s="4"/>
      <c r="F222" s="4"/>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4"/>
      <c r="GA222" s="4"/>
      <c r="GB222" s="7"/>
      <c r="GC222" s="4"/>
      <c r="GD222" s="4"/>
      <c r="GE222" s="4"/>
      <c r="GF222" s="8"/>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7"/>
    </row>
    <row r="223" spans="3:250" ht="5.65" customHeight="1" x14ac:dyDescent="0.15">
      <c r="C223" s="8"/>
      <c r="D223" s="4"/>
      <c r="E223" s="4"/>
      <c r="F223" s="4"/>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4"/>
      <c r="GA223" s="4"/>
      <c r="GB223" s="7"/>
      <c r="GC223" s="4"/>
      <c r="GD223" s="4"/>
      <c r="GE223" s="4"/>
      <c r="GF223" s="8"/>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7"/>
    </row>
    <row r="224" spans="3:250" ht="5.65" customHeight="1" x14ac:dyDescent="0.15">
      <c r="C224" s="8"/>
      <c r="D224" s="4"/>
      <c r="E224" s="4"/>
      <c r="F224" s="4"/>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4"/>
      <c r="GA224" s="4"/>
      <c r="GB224" s="7"/>
      <c r="GC224" s="4"/>
      <c r="GD224" s="4"/>
      <c r="GE224" s="4"/>
      <c r="GF224" s="8"/>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7"/>
    </row>
    <row r="225" spans="3:250" ht="5.65" customHeight="1" x14ac:dyDescent="0.15">
      <c r="C225" s="8"/>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7"/>
      <c r="GC225" s="4"/>
      <c r="GD225" s="4"/>
      <c r="GE225" s="4"/>
      <c r="GF225" s="8"/>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7"/>
    </row>
    <row r="226" spans="3:250" ht="5.65" customHeight="1" x14ac:dyDescent="0.15">
      <c r="C226" s="8"/>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7"/>
      <c r="GC226" s="4"/>
      <c r="GD226" s="4"/>
      <c r="GE226" s="4"/>
      <c r="GF226" s="8"/>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7"/>
    </row>
    <row r="227" spans="3:250" ht="5.65" customHeight="1" x14ac:dyDescent="0.15">
      <c r="C227" s="8"/>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7"/>
      <c r="GC227" s="4"/>
      <c r="GD227" s="4"/>
      <c r="GE227" s="4"/>
      <c r="GF227" s="8"/>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7"/>
    </row>
    <row r="228" spans="3:250" ht="5.65" customHeight="1" x14ac:dyDescent="0.15">
      <c r="C228" s="8"/>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7"/>
      <c r="GC228" s="4"/>
      <c r="GD228" s="4"/>
      <c r="GE228" s="4"/>
      <c r="GF228" s="8"/>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7"/>
    </row>
    <row r="229" spans="3:250" ht="5.65" customHeight="1" x14ac:dyDescent="0.15">
      <c r="C229" s="8"/>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7"/>
      <c r="GC229" s="4"/>
      <c r="GD229" s="4"/>
      <c r="GE229" s="4"/>
      <c r="GF229" s="8"/>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7"/>
    </row>
    <row r="230" spans="3:250" ht="5.65" customHeight="1" x14ac:dyDescent="0.15">
      <c r="C230" s="8"/>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7"/>
      <c r="GC230" s="4"/>
      <c r="GD230" s="4"/>
      <c r="GE230" s="4"/>
      <c r="GF230" s="8"/>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7"/>
    </row>
    <row r="231" spans="3:250" ht="5.65" customHeight="1" x14ac:dyDescent="0.15">
      <c r="C231" s="8"/>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7"/>
      <c r="GC231" s="4"/>
      <c r="GD231" s="4"/>
      <c r="GE231" s="4"/>
      <c r="GF231" s="8"/>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7"/>
    </row>
    <row r="232" spans="3:250" ht="5.65" customHeight="1" x14ac:dyDescent="0.15">
      <c r="C232" s="8"/>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7"/>
      <c r="GC232" s="4"/>
      <c r="GD232" s="4"/>
      <c r="GE232" s="4"/>
      <c r="GF232" s="8"/>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7"/>
    </row>
    <row r="233" spans="3:250" ht="5.65" customHeight="1" x14ac:dyDescent="0.15">
      <c r="C233" s="8"/>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7"/>
      <c r="GC233" s="4"/>
      <c r="GD233" s="4"/>
      <c r="GE233" s="4"/>
      <c r="GF233" s="8"/>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7"/>
    </row>
    <row r="234" spans="3:250" ht="5.65" customHeight="1" x14ac:dyDescent="0.15">
      <c r="C234" s="8"/>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7"/>
      <c r="GC234" s="4"/>
      <c r="GD234" s="4"/>
      <c r="GE234" s="4"/>
      <c r="GF234" s="8"/>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7"/>
    </row>
    <row r="235" spans="3:250" ht="5.65" customHeight="1" x14ac:dyDescent="0.15">
      <c r="C235" s="8"/>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7"/>
      <c r="GC235" s="4"/>
      <c r="GD235" s="4"/>
      <c r="GE235" s="4"/>
      <c r="GF235" s="8"/>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7"/>
    </row>
    <row r="236" spans="3:250" ht="5.65" customHeight="1" x14ac:dyDescent="0.15">
      <c r="C236" s="8"/>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7"/>
      <c r="GC236" s="4"/>
      <c r="GD236" s="4"/>
      <c r="GE236" s="4"/>
      <c r="GF236" s="8"/>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15"/>
      <c r="IA236" s="15"/>
      <c r="IB236" s="15"/>
      <c r="IC236" s="15"/>
      <c r="ID236" s="15"/>
      <c r="IE236" s="15"/>
      <c r="IF236" s="15"/>
      <c r="IG236" s="15"/>
      <c r="IH236" s="15"/>
      <c r="II236" s="15"/>
      <c r="IJ236" s="15"/>
      <c r="IK236" s="15"/>
      <c r="IL236" s="15"/>
      <c r="IM236" s="15"/>
      <c r="IN236" s="4"/>
      <c r="IO236" s="4"/>
      <c r="IP236" s="7"/>
    </row>
    <row r="237" spans="3:250" ht="5.65" customHeight="1" x14ac:dyDescent="0.15">
      <c r="C237" s="8"/>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7"/>
      <c r="GC237" s="4"/>
      <c r="GD237" s="4"/>
      <c r="GE237" s="4"/>
      <c r="GF237" s="8"/>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15"/>
      <c r="IA237" s="15"/>
      <c r="IB237" s="15"/>
      <c r="IC237" s="15"/>
      <c r="ID237" s="15"/>
      <c r="IE237" s="15"/>
      <c r="IF237" s="15"/>
      <c r="IG237" s="15"/>
      <c r="IH237" s="15"/>
      <c r="II237" s="15"/>
      <c r="IJ237" s="15"/>
      <c r="IK237" s="15"/>
      <c r="IL237" s="15"/>
      <c r="IM237" s="15"/>
      <c r="IN237" s="4"/>
      <c r="IO237" s="4"/>
      <c r="IP237" s="7"/>
    </row>
    <row r="238" spans="3:250" ht="5.65" customHeight="1" x14ac:dyDescent="0.15">
      <c r="C238" s="8"/>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7"/>
      <c r="GC238" s="4"/>
      <c r="GD238" s="4"/>
      <c r="GE238" s="4"/>
      <c r="GF238" s="8"/>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15"/>
      <c r="IA238" s="15"/>
      <c r="IB238" s="15"/>
      <c r="IC238" s="15"/>
      <c r="ID238" s="15"/>
      <c r="IE238" s="15"/>
      <c r="IF238" s="15"/>
      <c r="IG238" s="15"/>
      <c r="IH238" s="15"/>
      <c r="II238" s="15"/>
      <c r="IJ238" s="15"/>
      <c r="IK238" s="15"/>
      <c r="IL238" s="15"/>
      <c r="IM238" s="15"/>
      <c r="IN238" s="4"/>
      <c r="IO238" s="4"/>
      <c r="IP238" s="7"/>
    </row>
    <row r="239" spans="3:250" ht="5.65" customHeight="1" x14ac:dyDescent="0.15">
      <c r="C239" s="8"/>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7"/>
      <c r="GC239" s="4"/>
      <c r="GD239" s="4"/>
      <c r="GE239" s="4"/>
      <c r="GF239" s="8"/>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15"/>
      <c r="IA239" s="15"/>
      <c r="IB239" s="15"/>
      <c r="IC239" s="15"/>
      <c r="ID239" s="15"/>
      <c r="IE239" s="15"/>
      <c r="IF239" s="15"/>
      <c r="IG239" s="15"/>
      <c r="IH239" s="15"/>
      <c r="II239" s="15"/>
      <c r="IJ239" s="15"/>
      <c r="IK239" s="15"/>
      <c r="IL239" s="15"/>
      <c r="IM239" s="15"/>
      <c r="IN239" s="4"/>
      <c r="IO239" s="4"/>
      <c r="IP239" s="7"/>
    </row>
    <row r="240" spans="3:250" ht="5.65" customHeight="1" x14ac:dyDescent="0.15">
      <c r="C240" s="8"/>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7"/>
      <c r="GC240" s="4"/>
      <c r="GD240" s="4"/>
      <c r="GE240" s="4"/>
      <c r="GF240" s="8"/>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16"/>
      <c r="IA240" s="16"/>
      <c r="IB240" s="16"/>
      <c r="IC240" s="16"/>
      <c r="ID240" s="16"/>
      <c r="IE240" s="16"/>
      <c r="IF240" s="16"/>
      <c r="IG240" s="16"/>
      <c r="IH240" s="16"/>
      <c r="II240" s="16"/>
      <c r="IJ240" s="16"/>
      <c r="IK240" s="16"/>
      <c r="IL240" s="16"/>
      <c r="IM240" s="16"/>
      <c r="IN240" s="4"/>
      <c r="IO240" s="4"/>
      <c r="IP240" s="7"/>
    </row>
    <row r="241" spans="3:250" ht="5.65" customHeight="1" x14ac:dyDescent="0.15">
      <c r="C241" s="8"/>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7"/>
      <c r="GC241" s="4"/>
      <c r="GD241" s="4"/>
      <c r="GE241" s="4"/>
      <c r="GF241" s="8"/>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16"/>
      <c r="IA241" s="16"/>
      <c r="IB241" s="16"/>
      <c r="IC241" s="16"/>
      <c r="ID241" s="16"/>
      <c r="IE241" s="16"/>
      <c r="IF241" s="16"/>
      <c r="IG241" s="16"/>
      <c r="IH241" s="16"/>
      <c r="II241" s="16"/>
      <c r="IJ241" s="16"/>
      <c r="IK241" s="16"/>
      <c r="IL241" s="16"/>
      <c r="IM241" s="16"/>
      <c r="IN241" s="4"/>
      <c r="IO241" s="4"/>
      <c r="IP241" s="7"/>
    </row>
    <row r="242" spans="3:250" ht="5.65" customHeight="1" x14ac:dyDescent="0.15">
      <c r="C242" s="8"/>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7"/>
      <c r="GC242" s="4"/>
      <c r="GD242" s="4"/>
      <c r="GE242" s="4"/>
      <c r="GF242" s="8"/>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16"/>
      <c r="IA242" s="16"/>
      <c r="IB242" s="16"/>
      <c r="IC242" s="16"/>
      <c r="ID242" s="16"/>
      <c r="IE242" s="16"/>
      <c r="IF242" s="16"/>
      <c r="IG242" s="16"/>
      <c r="IH242" s="16"/>
      <c r="II242" s="16"/>
      <c r="IJ242" s="16"/>
      <c r="IK242" s="16"/>
      <c r="IL242" s="16"/>
      <c r="IM242" s="16"/>
      <c r="IN242" s="4"/>
      <c r="IO242" s="4"/>
      <c r="IP242" s="7"/>
    </row>
    <row r="243" spans="3:250" ht="5.65" customHeight="1" x14ac:dyDescent="0.15">
      <c r="C243" s="8"/>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7"/>
      <c r="GC243" s="4"/>
      <c r="GD243" s="4"/>
      <c r="GE243" s="4"/>
      <c r="GF243" s="8"/>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16"/>
      <c r="IA243" s="16"/>
      <c r="IB243" s="16"/>
      <c r="IC243" s="16"/>
      <c r="ID243" s="16"/>
      <c r="IE243" s="16"/>
      <c r="IF243" s="16"/>
      <c r="IG243" s="16"/>
      <c r="IH243" s="16"/>
      <c r="II243" s="16"/>
      <c r="IJ243" s="16"/>
      <c r="IK243" s="16"/>
      <c r="IL243" s="16"/>
      <c r="IM243" s="16"/>
      <c r="IN243" s="4"/>
      <c r="IO243" s="4"/>
      <c r="IP243" s="7"/>
    </row>
    <row r="244" spans="3:250" ht="5.65" customHeight="1" x14ac:dyDescent="0.15">
      <c r="C244" s="8"/>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4"/>
      <c r="FY244" s="4"/>
      <c r="FZ244" s="4"/>
      <c r="GA244" s="4"/>
      <c r="GB244" s="7"/>
      <c r="GC244" s="4"/>
      <c r="GD244" s="4"/>
      <c r="GE244" s="4"/>
      <c r="GF244" s="8"/>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16"/>
      <c r="IA244" s="16"/>
      <c r="IB244" s="16"/>
      <c r="IC244" s="16"/>
      <c r="ID244" s="16"/>
      <c r="IE244" s="16"/>
      <c r="IF244" s="16"/>
      <c r="IG244" s="16"/>
      <c r="IH244" s="16"/>
      <c r="II244" s="16"/>
      <c r="IJ244" s="16"/>
      <c r="IK244" s="16"/>
      <c r="IL244" s="16"/>
      <c r="IM244" s="16"/>
      <c r="IN244" s="4"/>
      <c r="IO244" s="4"/>
      <c r="IP244" s="7"/>
    </row>
    <row r="245" spans="3:250" ht="5.65" customHeight="1" x14ac:dyDescent="0.15">
      <c r="C245" s="8"/>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4"/>
      <c r="FY245" s="4"/>
      <c r="FZ245" s="4"/>
      <c r="GA245" s="4"/>
      <c r="GB245" s="7"/>
      <c r="GC245" s="4"/>
      <c r="GD245" s="4"/>
      <c r="GE245" s="4"/>
      <c r="GF245" s="8"/>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16"/>
      <c r="IA245" s="16"/>
      <c r="IB245" s="16"/>
      <c r="IC245" s="16"/>
      <c r="ID245" s="16"/>
      <c r="IE245" s="16"/>
      <c r="IF245" s="16"/>
      <c r="IG245" s="16"/>
      <c r="IH245" s="16"/>
      <c r="II245" s="16"/>
      <c r="IJ245" s="16"/>
      <c r="IK245" s="16"/>
      <c r="IL245" s="16"/>
      <c r="IM245" s="16"/>
      <c r="IN245" s="4"/>
      <c r="IO245" s="4"/>
      <c r="IP245" s="7"/>
    </row>
    <row r="246" spans="3:250" ht="5.65" customHeight="1" x14ac:dyDescent="0.15">
      <c r="C246" s="8"/>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27"/>
      <c r="EM246" s="27"/>
      <c r="EN246" s="27"/>
      <c r="EO246" s="27"/>
      <c r="EP246" s="27"/>
      <c r="EQ246" s="27"/>
      <c r="ER246" s="27"/>
      <c r="ES246" s="27"/>
      <c r="ET246" s="41"/>
      <c r="EU246" s="41"/>
      <c r="EV246" s="41"/>
      <c r="EW246" s="41"/>
      <c r="EX246" s="41"/>
      <c r="EY246" s="41"/>
      <c r="EZ246" s="41"/>
      <c r="FA246" s="41"/>
      <c r="FB246" s="41"/>
      <c r="FC246" s="41"/>
      <c r="FD246" s="41"/>
      <c r="FE246" s="41"/>
      <c r="FF246" s="41"/>
      <c r="FG246" s="41"/>
      <c r="FH246" s="41"/>
      <c r="FI246" s="41"/>
      <c r="FJ246" s="41"/>
      <c r="FK246" s="41"/>
      <c r="FL246" s="41"/>
      <c r="FM246" s="41"/>
      <c r="FN246" s="41"/>
      <c r="FO246" s="41"/>
      <c r="FP246" s="41"/>
      <c r="FQ246" s="27"/>
      <c r="FR246" s="27"/>
      <c r="FS246" s="27"/>
      <c r="FT246" s="27"/>
      <c r="FU246" s="27"/>
      <c r="FV246" s="27"/>
      <c r="FW246" s="27"/>
      <c r="FX246" s="4"/>
      <c r="FY246" s="4"/>
      <c r="FZ246" s="4"/>
      <c r="GA246" s="4"/>
      <c r="GB246" s="7"/>
      <c r="GC246" s="4"/>
      <c r="GD246" s="4"/>
      <c r="GE246" s="4"/>
      <c r="GF246" s="8"/>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16"/>
      <c r="IA246" s="16"/>
      <c r="IB246" s="16"/>
      <c r="IC246" s="16"/>
      <c r="ID246" s="16"/>
      <c r="IE246" s="16"/>
      <c r="IF246" s="16"/>
      <c r="IG246" s="16"/>
      <c r="IH246" s="16"/>
      <c r="II246" s="16"/>
      <c r="IJ246" s="16"/>
      <c r="IK246" s="16"/>
      <c r="IL246" s="16"/>
      <c r="IM246" s="16"/>
      <c r="IN246" s="4"/>
      <c r="IO246" s="4"/>
      <c r="IP246" s="7"/>
    </row>
    <row r="247" spans="3:250" ht="5.65" customHeight="1" x14ac:dyDescent="0.15">
      <c r="C247" s="8"/>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27"/>
      <c r="EM247" s="42"/>
      <c r="EN247" s="42"/>
      <c r="EO247" s="42"/>
      <c r="EP247" s="42"/>
      <c r="EQ247" s="42"/>
      <c r="ER247" s="27"/>
      <c r="ES247" s="27"/>
      <c r="ET247" s="41"/>
      <c r="EU247" s="41"/>
      <c r="EV247" s="41"/>
      <c r="EW247" s="41"/>
      <c r="EX247" s="41"/>
      <c r="EY247" s="41"/>
      <c r="EZ247" s="41"/>
      <c r="FA247" s="41"/>
      <c r="FB247" s="41"/>
      <c r="FC247" s="41"/>
      <c r="FD247" s="41"/>
      <c r="FE247" s="41"/>
      <c r="FF247" s="41"/>
      <c r="FG247" s="41"/>
      <c r="FH247" s="41"/>
      <c r="FI247" s="41"/>
      <c r="FJ247" s="41"/>
      <c r="FK247" s="41"/>
      <c r="FL247" s="41"/>
      <c r="FM247" s="41"/>
      <c r="FN247" s="41"/>
      <c r="FO247" s="41"/>
      <c r="FP247" s="41"/>
      <c r="FQ247" s="27"/>
      <c r="FR247" s="27"/>
      <c r="FS247" s="42"/>
      <c r="FT247" s="42"/>
      <c r="FU247" s="42"/>
      <c r="FV247" s="42"/>
      <c r="FW247" s="42"/>
      <c r="FX247" s="43"/>
      <c r="FY247" s="43"/>
      <c r="FZ247" s="43"/>
      <c r="GA247" s="43"/>
      <c r="GB247" s="44"/>
      <c r="GC247" s="43"/>
      <c r="GD247" s="43"/>
      <c r="GE247" s="43"/>
      <c r="GF247" s="8"/>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16"/>
      <c r="IA247" s="16"/>
      <c r="IB247" s="16"/>
      <c r="IC247" s="16"/>
      <c r="ID247" s="16"/>
      <c r="IE247" s="16"/>
      <c r="IF247" s="16"/>
      <c r="IG247" s="16"/>
      <c r="IH247" s="16"/>
      <c r="II247" s="16"/>
      <c r="IJ247" s="16"/>
      <c r="IK247" s="16"/>
      <c r="IL247" s="16"/>
      <c r="IM247" s="16"/>
      <c r="IN247" s="4"/>
      <c r="IO247" s="4"/>
      <c r="IP247" s="7"/>
    </row>
    <row r="248" spans="3:250" ht="5.65" customHeight="1" x14ac:dyDescent="0.15">
      <c r="C248" s="8"/>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27"/>
      <c r="EM248" s="42"/>
      <c r="EN248" s="42"/>
      <c r="EO248" s="42"/>
      <c r="EP248" s="42"/>
      <c r="EQ248" s="42"/>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42"/>
      <c r="FT248" s="42"/>
      <c r="FU248" s="42"/>
      <c r="FV248" s="42"/>
      <c r="FW248" s="42"/>
      <c r="FX248" s="43"/>
      <c r="FY248" s="43"/>
      <c r="FZ248" s="43"/>
      <c r="GA248" s="43"/>
      <c r="GB248" s="44"/>
      <c r="GC248" s="43"/>
      <c r="GD248" s="43"/>
      <c r="GE248" s="43"/>
      <c r="GF248" s="8"/>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16"/>
      <c r="IA248" s="16"/>
      <c r="IB248" s="16"/>
      <c r="IC248" s="16"/>
      <c r="ID248" s="16"/>
      <c r="IE248" s="16"/>
      <c r="IF248" s="16"/>
      <c r="IG248" s="16"/>
      <c r="IH248" s="16"/>
      <c r="II248" s="16"/>
      <c r="IJ248" s="16"/>
      <c r="IK248" s="16"/>
      <c r="IL248" s="16"/>
      <c r="IM248" s="16"/>
      <c r="IN248" s="4"/>
      <c r="IO248" s="4"/>
      <c r="IP248" s="7"/>
    </row>
    <row r="249" spans="3:250" ht="5.65" customHeight="1" x14ac:dyDescent="0.15">
      <c r="C249" s="8"/>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4"/>
      <c r="FY249" s="4"/>
      <c r="FZ249" s="4"/>
      <c r="GA249" s="4"/>
      <c r="GB249" s="7"/>
      <c r="GC249" s="4"/>
      <c r="GD249" s="4"/>
      <c r="GE249" s="4"/>
      <c r="GF249" s="8"/>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15"/>
      <c r="IA249" s="15"/>
      <c r="IB249" s="15"/>
      <c r="IC249" s="15"/>
      <c r="ID249" s="15"/>
      <c r="IE249" s="15"/>
      <c r="IF249" s="15"/>
      <c r="IG249" s="15"/>
      <c r="IH249" s="15"/>
      <c r="II249" s="15"/>
      <c r="IJ249" s="15"/>
      <c r="IK249" s="15"/>
      <c r="IL249" s="15"/>
      <c r="IM249" s="15"/>
      <c r="IN249" s="4"/>
      <c r="IO249" s="4"/>
      <c r="IP249" s="7"/>
    </row>
    <row r="250" spans="3:250" ht="5.65" customHeight="1" x14ac:dyDescent="0.15">
      <c r="C250" s="8"/>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4"/>
      <c r="FY250" s="4"/>
      <c r="FZ250" s="4"/>
      <c r="GA250" s="4"/>
      <c r="GB250" s="7"/>
      <c r="GC250" s="4"/>
      <c r="GD250" s="4"/>
      <c r="GE250" s="4"/>
      <c r="GF250" s="8"/>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15"/>
      <c r="IA250" s="15"/>
      <c r="IB250" s="15"/>
      <c r="IC250" s="15"/>
      <c r="ID250" s="15"/>
      <c r="IE250" s="15"/>
      <c r="IF250" s="15"/>
      <c r="IG250" s="15"/>
      <c r="IH250" s="15"/>
      <c r="II250" s="15"/>
      <c r="IJ250" s="15"/>
      <c r="IK250" s="15"/>
      <c r="IL250" s="15"/>
      <c r="IM250" s="15"/>
      <c r="IN250" s="4"/>
      <c r="IO250" s="4"/>
      <c r="IP250" s="7"/>
    </row>
    <row r="251" spans="3:250" ht="5.65" customHeight="1" x14ac:dyDescent="0.15">
      <c r="C251" s="8"/>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4"/>
      <c r="FY251" s="4"/>
      <c r="FZ251" s="4"/>
      <c r="GA251" s="4"/>
      <c r="GB251" s="7"/>
      <c r="GC251" s="4"/>
      <c r="GD251" s="4"/>
      <c r="GE251" s="4"/>
      <c r="GF251" s="8"/>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15"/>
      <c r="IA251" s="15"/>
      <c r="IB251" s="15"/>
      <c r="IC251" s="15"/>
      <c r="ID251" s="15"/>
      <c r="IE251" s="15"/>
      <c r="IF251" s="15"/>
      <c r="IG251" s="15"/>
      <c r="IH251" s="15"/>
      <c r="II251" s="15"/>
      <c r="IJ251" s="15"/>
      <c r="IK251" s="15"/>
      <c r="IL251" s="15"/>
      <c r="IM251" s="15"/>
      <c r="IN251" s="4"/>
      <c r="IO251" s="4"/>
      <c r="IP251" s="7"/>
    </row>
    <row r="252" spans="3:250" ht="5.65" customHeight="1" x14ac:dyDescent="0.15">
      <c r="C252" s="8"/>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27"/>
      <c r="EM252" s="27"/>
      <c r="EN252" s="27"/>
      <c r="EO252" s="27"/>
      <c r="EP252" s="27"/>
      <c r="EQ252" s="27"/>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27"/>
      <c r="FT252" s="27"/>
      <c r="FU252" s="27"/>
      <c r="FV252" s="27"/>
      <c r="FW252" s="27"/>
      <c r="FX252" s="4"/>
      <c r="FY252" s="4"/>
      <c r="FZ252" s="4"/>
      <c r="GA252" s="4"/>
      <c r="GB252" s="7"/>
      <c r="GC252" s="4"/>
      <c r="GD252" s="4"/>
      <c r="GE252" s="4"/>
      <c r="GF252" s="8"/>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17"/>
      <c r="IA252" s="17"/>
      <c r="IB252" s="17"/>
      <c r="IC252" s="17"/>
      <c r="ID252" s="16"/>
      <c r="IE252" s="18"/>
      <c r="IF252" s="16"/>
      <c r="IG252" s="18"/>
      <c r="IH252" s="16"/>
      <c r="II252" s="18"/>
      <c r="IJ252" s="16"/>
      <c r="IK252" s="18"/>
      <c r="IL252" s="16"/>
      <c r="IM252" s="18"/>
      <c r="IN252" s="4"/>
      <c r="IO252" s="4"/>
      <c r="IP252" s="7"/>
    </row>
    <row r="253" spans="3:250" ht="5.65" customHeight="1" x14ac:dyDescent="0.15">
      <c r="C253" s="8"/>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27"/>
      <c r="EM253" s="27"/>
      <c r="EN253" s="27"/>
      <c r="EO253" s="27"/>
      <c r="EP253" s="27"/>
      <c r="EQ253" s="27"/>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27"/>
      <c r="FT253" s="27"/>
      <c r="FU253" s="27"/>
      <c r="FV253" s="27"/>
      <c r="FW253" s="27"/>
      <c r="FX253" s="4"/>
      <c r="FY253" s="4"/>
      <c r="FZ253" s="4"/>
      <c r="GA253" s="4"/>
      <c r="GB253" s="7"/>
      <c r="GC253" s="4"/>
      <c r="GD253" s="4"/>
      <c r="GE253" s="4"/>
      <c r="GF253" s="8"/>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17"/>
      <c r="IA253" s="17"/>
      <c r="IB253" s="17"/>
      <c r="IC253" s="17"/>
      <c r="ID253" s="18"/>
      <c r="IE253" s="18"/>
      <c r="IF253" s="18"/>
      <c r="IG253" s="18"/>
      <c r="IH253" s="18"/>
      <c r="II253" s="18"/>
      <c r="IJ253" s="18"/>
      <c r="IK253" s="18"/>
      <c r="IL253" s="18"/>
      <c r="IM253" s="18"/>
      <c r="IN253" s="4"/>
      <c r="IO253" s="4"/>
      <c r="IP253" s="7"/>
    </row>
    <row r="254" spans="3:250" ht="5.65" customHeight="1" x14ac:dyDescent="0.15">
      <c r="C254" s="8"/>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27"/>
      <c r="EM254" s="27"/>
      <c r="EN254" s="27"/>
      <c r="EO254" s="27"/>
      <c r="EP254" s="27"/>
      <c r="EQ254" s="27"/>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27"/>
      <c r="FT254" s="27"/>
      <c r="FU254" s="27"/>
      <c r="FV254" s="27"/>
      <c r="FW254" s="27"/>
      <c r="FX254" s="4"/>
      <c r="FY254" s="4"/>
      <c r="FZ254" s="4"/>
      <c r="GA254" s="4"/>
      <c r="GB254" s="7"/>
      <c r="GC254" s="4"/>
      <c r="GD254" s="4"/>
      <c r="GE254" s="4"/>
      <c r="GF254" s="8"/>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17"/>
      <c r="IA254" s="17"/>
      <c r="IB254" s="17"/>
      <c r="IC254" s="17"/>
      <c r="ID254" s="18"/>
      <c r="IE254" s="18"/>
      <c r="IF254" s="18"/>
      <c r="IG254" s="18"/>
      <c r="IH254" s="18"/>
      <c r="II254" s="18"/>
      <c r="IJ254" s="18"/>
      <c r="IK254" s="18"/>
      <c r="IL254" s="18"/>
      <c r="IM254" s="18"/>
      <c r="IN254" s="4"/>
      <c r="IO254" s="4"/>
      <c r="IP254" s="7"/>
    </row>
    <row r="255" spans="3:250" ht="5.65" customHeight="1" x14ac:dyDescent="0.15">
      <c r="C255" s="8"/>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25"/>
      <c r="EB255" s="25"/>
      <c r="EC255" s="25"/>
      <c r="ED255" s="25"/>
      <c r="EE255" s="25"/>
      <c r="EF255" s="25"/>
      <c r="EG255" s="25"/>
      <c r="EH255" s="25"/>
      <c r="EI255" s="25"/>
      <c r="EJ255" s="4"/>
      <c r="EK255" s="4"/>
      <c r="EL255" s="27"/>
      <c r="EM255" s="27"/>
      <c r="EN255" s="27"/>
      <c r="EO255" s="27"/>
      <c r="EP255" s="27"/>
      <c r="EQ255" s="27"/>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27"/>
      <c r="FT255" s="27"/>
      <c r="FU255" s="27"/>
      <c r="FV255" s="27"/>
      <c r="FW255" s="27"/>
      <c r="FX255" s="4"/>
      <c r="FY255" s="4"/>
      <c r="FZ255" s="4"/>
      <c r="GA255" s="4"/>
      <c r="GB255" s="7"/>
      <c r="GC255" s="4"/>
      <c r="GD255" s="4"/>
      <c r="GE255" s="4"/>
      <c r="GF255" s="8"/>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17"/>
      <c r="IA255" s="17"/>
      <c r="IB255" s="17"/>
      <c r="IC255" s="17"/>
      <c r="ID255" s="18"/>
      <c r="IE255" s="18"/>
      <c r="IF255" s="18"/>
      <c r="IG255" s="18"/>
      <c r="IH255" s="18"/>
      <c r="II255" s="18"/>
      <c r="IJ255" s="18"/>
      <c r="IK255" s="18"/>
      <c r="IL255" s="18"/>
      <c r="IM255" s="18"/>
      <c r="IN255" s="4"/>
      <c r="IO255" s="4"/>
      <c r="IP255" s="7"/>
    </row>
    <row r="256" spans="3:250" ht="5.65" customHeight="1" x14ac:dyDescent="0.15">
      <c r="C256" s="8"/>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25"/>
      <c r="EB256" s="25"/>
      <c r="EC256" s="25"/>
      <c r="ED256" s="25"/>
      <c r="EE256" s="25"/>
      <c r="EF256" s="25"/>
      <c r="EG256" s="25"/>
      <c r="EH256" s="25"/>
      <c r="EI256" s="25"/>
      <c r="EJ256" s="4"/>
      <c r="EK256" s="4"/>
      <c r="EL256" s="27"/>
      <c r="EM256" s="27"/>
      <c r="EN256" s="27"/>
      <c r="EO256" s="27"/>
      <c r="EP256" s="27"/>
      <c r="EQ256" s="27"/>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27"/>
      <c r="FT256" s="27"/>
      <c r="FU256" s="27"/>
      <c r="FV256" s="27"/>
      <c r="FW256" s="27"/>
      <c r="FX256" s="4"/>
      <c r="FY256" s="4"/>
      <c r="FZ256" s="4"/>
      <c r="GA256" s="4"/>
      <c r="GB256" s="7"/>
      <c r="GC256" s="4"/>
      <c r="GD256" s="4"/>
      <c r="GE256" s="4"/>
      <c r="GF256" s="8"/>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17"/>
      <c r="IA256" s="17"/>
      <c r="IB256" s="17"/>
      <c r="IC256" s="17"/>
      <c r="ID256" s="18"/>
      <c r="IE256" s="18"/>
      <c r="IF256" s="18"/>
      <c r="IG256" s="18"/>
      <c r="IH256" s="18"/>
      <c r="II256" s="18"/>
      <c r="IJ256" s="18"/>
      <c r="IK256" s="18"/>
      <c r="IL256" s="18"/>
      <c r="IM256" s="18"/>
      <c r="IN256" s="4"/>
      <c r="IO256" s="4"/>
      <c r="IP256" s="7"/>
    </row>
    <row r="257" spans="3:250" ht="5.65" customHeight="1" x14ac:dyDescent="0.15">
      <c r="C257" s="8"/>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13"/>
      <c r="BS257" s="13"/>
      <c r="BT257" s="13"/>
      <c r="BU257" s="13"/>
      <c r="BV257" s="13"/>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25"/>
      <c r="EB257" s="25"/>
      <c r="EC257" s="25"/>
      <c r="ED257" s="25"/>
      <c r="EE257" s="25"/>
      <c r="EF257" s="25"/>
      <c r="EG257" s="25"/>
      <c r="EH257" s="25"/>
      <c r="EI257" s="25"/>
      <c r="EJ257" s="4"/>
      <c r="EK257" s="4"/>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4"/>
      <c r="FY257" s="4"/>
      <c r="FZ257" s="4"/>
      <c r="GA257" s="4"/>
      <c r="GB257" s="7"/>
      <c r="GC257" s="4"/>
      <c r="GD257" s="4"/>
      <c r="GE257" s="4"/>
      <c r="GF257" s="8"/>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17"/>
      <c r="IA257" s="17"/>
      <c r="IB257" s="17"/>
      <c r="IC257" s="17"/>
      <c r="ID257" s="18"/>
      <c r="IE257" s="18"/>
      <c r="IF257" s="18"/>
      <c r="IG257" s="18"/>
      <c r="IH257" s="18"/>
      <c r="II257" s="18"/>
      <c r="IJ257" s="18"/>
      <c r="IK257" s="18"/>
      <c r="IL257" s="18"/>
      <c r="IM257" s="18"/>
      <c r="IN257" s="4"/>
      <c r="IO257" s="4"/>
      <c r="IP257" s="7"/>
    </row>
    <row r="258" spans="3:250" ht="5.65" customHeight="1" x14ac:dyDescent="0.15">
      <c r="C258" s="8"/>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13"/>
      <c r="BS258" s="13"/>
      <c r="BT258" s="13"/>
      <c r="BU258" s="13"/>
      <c r="BV258" s="13"/>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25"/>
      <c r="EB258" s="25"/>
      <c r="EC258" s="25"/>
      <c r="ED258" s="25"/>
      <c r="EE258" s="25"/>
      <c r="EF258" s="25"/>
      <c r="EG258" s="25"/>
      <c r="EH258" s="25"/>
      <c r="EI258" s="25"/>
      <c r="EJ258" s="4"/>
      <c r="EK258" s="4"/>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33"/>
      <c r="FJ258" s="33"/>
      <c r="FK258" s="33"/>
      <c r="FL258" s="33"/>
      <c r="FM258" s="33"/>
      <c r="FN258" s="33"/>
      <c r="FO258" s="27"/>
      <c r="FP258" s="27"/>
      <c r="FQ258" s="27"/>
      <c r="FR258" s="27"/>
      <c r="FS258" s="27"/>
      <c r="FT258" s="27"/>
      <c r="FU258" s="27"/>
      <c r="FV258" s="27"/>
      <c r="FW258" s="27"/>
      <c r="FX258" s="4"/>
      <c r="FY258" s="4"/>
      <c r="FZ258" s="4"/>
      <c r="GA258" s="4"/>
      <c r="GB258" s="7"/>
      <c r="GC258" s="4"/>
      <c r="GD258" s="4"/>
      <c r="GE258" s="4"/>
      <c r="GF258" s="8"/>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17"/>
      <c r="IA258" s="17"/>
      <c r="IB258" s="17"/>
      <c r="IC258" s="17"/>
      <c r="ID258" s="18"/>
      <c r="IE258" s="18"/>
      <c r="IF258" s="18"/>
      <c r="IG258" s="18"/>
      <c r="IH258" s="18"/>
      <c r="II258" s="18"/>
      <c r="IJ258" s="18"/>
      <c r="IK258" s="18"/>
      <c r="IL258" s="18"/>
      <c r="IM258" s="18"/>
      <c r="IN258" s="4"/>
      <c r="IO258" s="4"/>
      <c r="IP258" s="7"/>
    </row>
    <row r="259" spans="3:250" ht="5.65" customHeight="1" x14ac:dyDescent="0.15">
      <c r="C259" s="8"/>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31"/>
      <c r="BS259" s="31"/>
      <c r="BT259" s="31"/>
      <c r="BU259" s="31"/>
      <c r="BV259" s="31"/>
      <c r="BW259" s="31"/>
      <c r="BX259" s="31"/>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25"/>
      <c r="EB259" s="25"/>
      <c r="EC259" s="25"/>
      <c r="ED259" s="25"/>
      <c r="EE259" s="25"/>
      <c r="EF259" s="25"/>
      <c r="EG259" s="25"/>
      <c r="EH259" s="25"/>
      <c r="EI259" s="25"/>
      <c r="EJ259" s="4"/>
      <c r="EK259" s="4"/>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33"/>
      <c r="FJ259" s="33"/>
      <c r="FK259" s="33"/>
      <c r="FL259" s="33"/>
      <c r="FM259" s="33"/>
      <c r="FN259" s="33"/>
      <c r="FO259" s="27"/>
      <c r="FP259" s="27"/>
      <c r="FQ259" s="27"/>
      <c r="FR259" s="27"/>
      <c r="FS259" s="27"/>
      <c r="FT259" s="27"/>
      <c r="FU259" s="27"/>
      <c r="FV259" s="27"/>
      <c r="FW259" s="27"/>
      <c r="FX259" s="4"/>
      <c r="FY259" s="4"/>
      <c r="FZ259" s="4"/>
      <c r="GA259" s="4"/>
      <c r="GB259" s="7"/>
      <c r="GC259" s="4"/>
      <c r="GD259" s="4"/>
      <c r="GE259" s="4"/>
      <c r="GF259" s="8"/>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17"/>
      <c r="IA259" s="17"/>
      <c r="IB259" s="17"/>
      <c r="IC259" s="17"/>
      <c r="ID259" s="18"/>
      <c r="IE259" s="18"/>
      <c r="IF259" s="18"/>
      <c r="IG259" s="18"/>
      <c r="IH259" s="18"/>
      <c r="II259" s="18"/>
      <c r="IJ259" s="18"/>
      <c r="IK259" s="18"/>
      <c r="IL259" s="18"/>
      <c r="IM259" s="18"/>
      <c r="IN259" s="4"/>
      <c r="IO259" s="4"/>
      <c r="IP259" s="7"/>
    </row>
    <row r="260" spans="3:250" ht="5.65" customHeight="1" x14ac:dyDescent="0.15">
      <c r="C260" s="8"/>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31"/>
      <c r="BS260" s="31"/>
      <c r="BT260" s="31"/>
      <c r="BU260" s="31"/>
      <c r="BV260" s="31"/>
      <c r="BW260" s="31"/>
      <c r="BX260" s="31"/>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25"/>
      <c r="EB260" s="25"/>
      <c r="EC260" s="25"/>
      <c r="ED260" s="25"/>
      <c r="EE260" s="25"/>
      <c r="EF260" s="25"/>
      <c r="EG260" s="25"/>
      <c r="EH260" s="25"/>
      <c r="EI260" s="25"/>
      <c r="EJ260" s="4"/>
      <c r="EK260" s="4"/>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4"/>
      <c r="FY260" s="4"/>
      <c r="FZ260" s="4"/>
      <c r="GA260" s="4"/>
      <c r="GB260" s="7"/>
      <c r="GC260" s="4"/>
      <c r="GD260" s="4"/>
      <c r="GE260" s="4"/>
      <c r="GF260" s="8"/>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17"/>
      <c r="IA260" s="17"/>
      <c r="IB260" s="17"/>
      <c r="IC260" s="17"/>
      <c r="ID260" s="18"/>
      <c r="IE260" s="18"/>
      <c r="IF260" s="18"/>
      <c r="IG260" s="18"/>
      <c r="IH260" s="18"/>
      <c r="II260" s="18"/>
      <c r="IJ260" s="18"/>
      <c r="IK260" s="18"/>
      <c r="IL260" s="18"/>
      <c r="IM260" s="18"/>
      <c r="IN260" s="4"/>
      <c r="IO260" s="4"/>
      <c r="IP260" s="7"/>
    </row>
    <row r="261" spans="3:250" ht="5.65" customHeight="1" x14ac:dyDescent="0.15">
      <c r="C261" s="8"/>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25"/>
      <c r="EB261" s="25"/>
      <c r="EC261" s="25"/>
      <c r="ED261" s="25"/>
      <c r="EE261" s="25"/>
      <c r="EF261" s="25"/>
      <c r="EG261" s="25"/>
      <c r="EH261" s="25"/>
      <c r="EI261" s="25"/>
      <c r="EJ261" s="4"/>
      <c r="EK261" s="4"/>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4"/>
      <c r="FY261" s="4"/>
      <c r="FZ261" s="4"/>
      <c r="GA261" s="4"/>
      <c r="GB261" s="7"/>
      <c r="GC261" s="4"/>
      <c r="GD261" s="4"/>
      <c r="GE261" s="4"/>
      <c r="GF261" s="8"/>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17"/>
      <c r="IA261" s="17"/>
      <c r="IB261" s="17"/>
      <c r="IC261" s="17"/>
      <c r="ID261" s="18"/>
      <c r="IE261" s="18"/>
      <c r="IF261" s="18"/>
      <c r="IG261" s="18"/>
      <c r="IH261" s="18"/>
      <c r="II261" s="18"/>
      <c r="IJ261" s="18"/>
      <c r="IK261" s="18"/>
      <c r="IL261" s="18"/>
      <c r="IM261" s="18"/>
      <c r="IN261" s="4"/>
      <c r="IO261" s="4"/>
      <c r="IP261" s="7"/>
    </row>
    <row r="262" spans="3:250" ht="5.65" customHeight="1" thickBot="1" x14ac:dyDescent="0.2">
      <c r="C262" s="20"/>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34"/>
      <c r="EM262" s="34"/>
      <c r="EN262" s="34"/>
      <c r="EO262" s="34"/>
      <c r="EP262" s="34"/>
      <c r="EQ262" s="34"/>
      <c r="ER262" s="34"/>
      <c r="ES262" s="34"/>
      <c r="ET262" s="34"/>
      <c r="EU262" s="34"/>
      <c r="EV262" s="34"/>
      <c r="EW262" s="34"/>
      <c r="EX262" s="34"/>
      <c r="EY262" s="34"/>
      <c r="EZ262" s="34"/>
      <c r="FA262" s="34"/>
      <c r="FB262" s="34"/>
      <c r="FC262" s="34"/>
      <c r="FD262" s="34"/>
      <c r="FE262" s="34"/>
      <c r="FF262" s="34"/>
      <c r="FG262" s="34"/>
      <c r="FH262" s="34"/>
      <c r="FI262" s="34"/>
      <c r="FJ262" s="34"/>
      <c r="FK262" s="34"/>
      <c r="FL262" s="34"/>
      <c r="FM262" s="34"/>
      <c r="FN262" s="34"/>
      <c r="FO262" s="34"/>
      <c r="FP262" s="34"/>
      <c r="FQ262" s="34"/>
      <c r="FR262" s="34"/>
      <c r="FS262" s="34"/>
      <c r="FT262" s="34"/>
      <c r="FU262" s="34"/>
      <c r="FV262" s="34"/>
      <c r="FW262" s="34"/>
      <c r="FX262" s="2"/>
      <c r="FY262" s="2"/>
      <c r="FZ262" s="2"/>
      <c r="GA262" s="2"/>
      <c r="GB262" s="24"/>
      <c r="GC262" s="4"/>
      <c r="GD262" s="4"/>
      <c r="GE262" s="4"/>
      <c r="GF262" s="20"/>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37"/>
      <c r="IA262" s="37"/>
      <c r="IB262" s="37"/>
      <c r="IC262" s="37"/>
      <c r="ID262" s="38"/>
      <c r="IE262" s="38"/>
      <c r="IF262" s="38"/>
      <c r="IG262" s="38"/>
      <c r="IH262" s="38"/>
      <c r="II262" s="38"/>
      <c r="IJ262" s="38"/>
      <c r="IK262" s="38"/>
      <c r="IL262" s="38"/>
      <c r="IM262" s="38"/>
      <c r="IN262" s="2"/>
      <c r="IO262" s="2"/>
      <c r="IP262" s="24"/>
    </row>
    <row r="263" spans="3:250" s="14" customFormat="1" x14ac:dyDescent="0.15">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c r="HL263" s="27"/>
      <c r="HM263" s="27"/>
      <c r="HN263" s="27"/>
      <c r="HO263" s="27"/>
      <c r="HP263" s="27"/>
      <c r="HQ263" s="27"/>
      <c r="HR263" s="27"/>
      <c r="HS263" s="27"/>
      <c r="HT263" s="27"/>
      <c r="HU263" s="27"/>
      <c r="HV263" s="27"/>
      <c r="HW263" s="27"/>
      <c r="HX263" s="27"/>
      <c r="HY263" s="27"/>
      <c r="HZ263" s="27"/>
      <c r="IA263" s="27"/>
      <c r="IB263" s="27"/>
      <c r="IC263" s="27"/>
      <c r="ID263" s="27"/>
      <c r="IE263" s="27"/>
      <c r="IF263" s="27"/>
      <c r="IG263" s="27"/>
      <c r="IH263" s="27"/>
      <c r="II263" s="27"/>
      <c r="IJ263" s="27"/>
      <c r="IK263" s="27"/>
      <c r="IL263" s="27"/>
      <c r="IM263" s="27"/>
      <c r="IN263" s="27"/>
      <c r="IO263" s="27"/>
      <c r="IP263" s="27"/>
    </row>
    <row r="264" spans="3:250" s="14" customFormat="1" x14ac:dyDescent="0.15">
      <c r="GC264" s="27"/>
      <c r="GD264" s="27"/>
      <c r="GE264" s="27"/>
    </row>
    <row r="265" spans="3:250" s="14" customFormat="1" ht="13.5" customHeight="1" x14ac:dyDescent="0.15">
      <c r="GC265" s="27"/>
      <c r="GD265" s="27"/>
      <c r="GE265" s="27"/>
    </row>
    <row r="266" spans="3:250" ht="14.25" customHeight="1" x14ac:dyDescent="0.15"/>
    <row r="267" spans="3:250" ht="13.5" customHeight="1" x14ac:dyDescent="0.15"/>
    <row r="268" spans="3:250" ht="13.5" customHeight="1" x14ac:dyDescent="0.15"/>
    <row r="269" spans="3:250" ht="14.25" customHeight="1" x14ac:dyDescent="0.15">
      <c r="BB269" s="1">
        <v>0</v>
      </c>
    </row>
  </sheetData>
  <mergeCells count="21">
    <mergeCell ref="B16:B17"/>
    <mergeCell ref="GC16:GC20"/>
    <mergeCell ref="FX17:GB18"/>
    <mergeCell ref="B18:B23"/>
    <mergeCell ref="A20:A21"/>
    <mergeCell ref="C3:H3"/>
    <mergeCell ref="FW3:GB3"/>
    <mergeCell ref="A5:A14"/>
    <mergeCell ref="B7:B12"/>
    <mergeCell ref="GC8:GC11"/>
    <mergeCell ref="GC69:GC73"/>
    <mergeCell ref="A22:A23"/>
    <mergeCell ref="B24:B27"/>
    <mergeCell ref="M24:U26"/>
    <mergeCell ref="C28:H29"/>
    <mergeCell ref="AA28:AF29"/>
    <mergeCell ref="EZ51:FU52"/>
    <mergeCell ref="GC51:GC55"/>
    <mergeCell ref="GC57:GC61"/>
    <mergeCell ref="GC64:GC66"/>
    <mergeCell ref="EY64:FW65"/>
  </mergeCells>
  <phoneticPr fontId="3"/>
  <printOptions horizontalCentered="1" verticalCentered="1"/>
  <pageMargins left="0" right="0" top="0" bottom="0" header="0" footer="0"/>
  <pageSetup paperSize="8" scale="5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3:HE269"/>
  <sheetViews>
    <sheetView view="pageBreakPreview" zoomScaleNormal="100" zoomScaleSheetLayoutView="100" zoomScalePageLayoutView="80" workbookViewId="0">
      <selection activeCell="E88" sqref="E88"/>
    </sheetView>
  </sheetViews>
  <sheetFormatPr defaultRowHeight="13.5" x14ac:dyDescent="0.15"/>
  <cols>
    <col min="1" max="2" width="9" style="1"/>
    <col min="3" max="184" width="0.875" style="1" customWidth="1"/>
    <col min="185" max="185" width="5.625" style="1" customWidth="1"/>
    <col min="186" max="186" width="1.5" style="1" customWidth="1"/>
    <col min="187" max="188" width="9" style="1"/>
    <col min="189" max="189" width="8.875" style="1" customWidth="1"/>
    <col min="190" max="16384" width="9" style="1"/>
  </cols>
  <sheetData>
    <row r="3" spans="1:186" x14ac:dyDescent="0.15">
      <c r="B3" s="91"/>
      <c r="C3" s="245" t="s">
        <v>9</v>
      </c>
      <c r="D3" s="245"/>
      <c r="E3" s="245"/>
      <c r="F3" s="245"/>
      <c r="G3" s="245"/>
      <c r="H3" s="245"/>
      <c r="FW3" s="245" t="s">
        <v>9</v>
      </c>
      <c r="FX3" s="245"/>
      <c r="FY3" s="245"/>
      <c r="FZ3" s="245"/>
      <c r="GA3" s="245"/>
      <c r="GB3" s="245"/>
    </row>
    <row r="4" spans="1:186" ht="14.25" thickBot="1" x14ac:dyDescent="0.2">
      <c r="A4" s="3"/>
      <c r="B4" s="92"/>
      <c r="GC4" s="27"/>
      <c r="GD4" s="27"/>
    </row>
    <row r="5" spans="1:186" ht="5.85" customHeight="1" x14ac:dyDescent="0.15">
      <c r="A5" s="246" t="s">
        <v>6</v>
      </c>
      <c r="B5" s="14"/>
      <c r="C5" s="58"/>
      <c r="D5" s="59"/>
      <c r="E5" s="60"/>
      <c r="F5" s="60"/>
      <c r="G5" s="60"/>
      <c r="H5" s="60"/>
      <c r="I5" s="60"/>
      <c r="J5" s="60"/>
      <c r="K5" s="60"/>
      <c r="L5" s="60"/>
      <c r="M5" s="61"/>
      <c r="N5" s="61"/>
      <c r="O5" s="61"/>
      <c r="P5" s="61"/>
      <c r="Q5" s="61"/>
      <c r="R5" s="61"/>
      <c r="S5" s="61"/>
      <c r="T5" s="61"/>
      <c r="U5" s="61"/>
      <c r="V5" s="60"/>
      <c r="W5" s="60"/>
      <c r="X5" s="60"/>
      <c r="Y5" s="60"/>
      <c r="Z5" s="60"/>
      <c r="AA5" s="60"/>
      <c r="AB5" s="59"/>
      <c r="AC5" s="61"/>
      <c r="AD5" s="61"/>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2"/>
      <c r="GC5" s="27"/>
      <c r="GD5" s="27"/>
    </row>
    <row r="6" spans="1:186" ht="5.85" customHeight="1" x14ac:dyDescent="0.15">
      <c r="A6" s="247"/>
      <c r="B6" s="14"/>
      <c r="C6" s="26"/>
      <c r="D6" s="63"/>
      <c r="E6" s="27"/>
      <c r="F6" s="27"/>
      <c r="G6" s="27"/>
      <c r="H6" s="27"/>
      <c r="I6" s="27"/>
      <c r="J6" s="27"/>
      <c r="K6" s="27"/>
      <c r="L6" s="27"/>
      <c r="M6" s="64"/>
      <c r="N6" s="64"/>
      <c r="O6" s="64"/>
      <c r="P6" s="64"/>
      <c r="Q6" s="64"/>
      <c r="R6" s="64"/>
      <c r="S6" s="64"/>
      <c r="T6" s="64"/>
      <c r="U6" s="64"/>
      <c r="V6" s="27"/>
      <c r="W6" s="27"/>
      <c r="X6" s="27"/>
      <c r="Y6" s="27"/>
      <c r="Z6" s="27"/>
      <c r="AA6" s="27"/>
      <c r="AB6" s="63"/>
      <c r="AC6" s="64"/>
      <c r="AD6" s="64"/>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8"/>
      <c r="GC6" s="27"/>
      <c r="GD6" s="27"/>
    </row>
    <row r="7" spans="1:186" ht="5.85" customHeight="1" x14ac:dyDescent="0.15">
      <c r="A7" s="247"/>
      <c r="B7" s="249" t="s">
        <v>5</v>
      </c>
      <c r="C7" s="26"/>
      <c r="D7" s="63"/>
      <c r="E7" s="27"/>
      <c r="F7" s="27"/>
      <c r="G7" s="27"/>
      <c r="H7" s="27"/>
      <c r="I7" s="27"/>
      <c r="J7" s="27"/>
      <c r="K7" s="27"/>
      <c r="L7" s="27"/>
      <c r="M7" s="64"/>
      <c r="N7" s="64"/>
      <c r="O7" s="64"/>
      <c r="P7" s="64"/>
      <c r="Q7" s="64"/>
      <c r="R7" s="64"/>
      <c r="S7" s="64"/>
      <c r="T7" s="64"/>
      <c r="U7" s="64"/>
      <c r="V7" s="27"/>
      <c r="W7" s="27"/>
      <c r="X7" s="27"/>
      <c r="Y7" s="27"/>
      <c r="Z7" s="27"/>
      <c r="AA7" s="27"/>
      <c r="AB7" s="63"/>
      <c r="AC7" s="64"/>
      <c r="AD7" s="64"/>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8"/>
      <c r="GC7" s="27"/>
      <c r="GD7" s="27"/>
    </row>
    <row r="8" spans="1:186" ht="5.85" customHeight="1" x14ac:dyDescent="0.15">
      <c r="A8" s="247"/>
      <c r="B8" s="249"/>
      <c r="C8" s="26"/>
      <c r="D8" s="63"/>
      <c r="E8" s="27"/>
      <c r="F8" s="27"/>
      <c r="G8" s="27"/>
      <c r="H8" s="27"/>
      <c r="I8" s="27"/>
      <c r="J8" s="27"/>
      <c r="K8" s="27"/>
      <c r="L8" s="27"/>
      <c r="M8" s="64"/>
      <c r="N8" s="64"/>
      <c r="O8" s="64"/>
      <c r="P8" s="64"/>
      <c r="Q8" s="64"/>
      <c r="R8" s="64"/>
      <c r="S8" s="64"/>
      <c r="T8" s="64"/>
      <c r="U8" s="64"/>
      <c r="V8" s="27"/>
      <c r="W8" s="27"/>
      <c r="X8" s="27"/>
      <c r="Y8" s="27"/>
      <c r="Z8" s="27"/>
      <c r="AA8" s="27"/>
      <c r="AB8" s="63"/>
      <c r="AC8" s="64"/>
      <c r="AD8" s="64"/>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8"/>
      <c r="GC8" s="250" t="s">
        <v>8</v>
      </c>
      <c r="GD8" s="27"/>
    </row>
    <row r="9" spans="1:186" ht="5.85" customHeight="1" x14ac:dyDescent="0.15">
      <c r="A9" s="247"/>
      <c r="B9" s="249"/>
      <c r="C9" s="26"/>
      <c r="D9" s="63"/>
      <c r="E9" s="27"/>
      <c r="F9" s="27"/>
      <c r="G9" s="27"/>
      <c r="H9" s="27"/>
      <c r="I9" s="27"/>
      <c r="J9" s="27"/>
      <c r="K9" s="27"/>
      <c r="L9" s="27"/>
      <c r="M9" s="64"/>
      <c r="N9" s="64"/>
      <c r="O9" s="64"/>
      <c r="P9" s="64"/>
      <c r="Q9" s="64"/>
      <c r="R9" s="64"/>
      <c r="S9" s="64"/>
      <c r="T9" s="64"/>
      <c r="U9" s="64"/>
      <c r="V9" s="27"/>
      <c r="W9" s="27"/>
      <c r="X9" s="27"/>
      <c r="Y9" s="27"/>
      <c r="Z9" s="27"/>
      <c r="AA9" s="27"/>
      <c r="AB9" s="63"/>
      <c r="AC9" s="64"/>
      <c r="AD9" s="64"/>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8"/>
      <c r="GC9" s="250"/>
      <c r="GD9" s="27"/>
    </row>
    <row r="10" spans="1:186" ht="5.85" customHeight="1" x14ac:dyDescent="0.15">
      <c r="A10" s="247"/>
      <c r="B10" s="249"/>
      <c r="C10" s="26"/>
      <c r="D10" s="63"/>
      <c r="E10" s="27"/>
      <c r="F10" s="27"/>
      <c r="G10" s="27"/>
      <c r="H10" s="27"/>
      <c r="I10" s="27"/>
      <c r="J10" s="27"/>
      <c r="K10" s="27"/>
      <c r="L10" s="27"/>
      <c r="M10" s="64"/>
      <c r="N10" s="64"/>
      <c r="O10" s="64"/>
      <c r="P10" s="64"/>
      <c r="Q10" s="64"/>
      <c r="R10" s="64"/>
      <c r="S10" s="64"/>
      <c r="T10" s="64"/>
      <c r="U10" s="64"/>
      <c r="V10" s="27"/>
      <c r="W10" s="27"/>
      <c r="X10" s="27"/>
      <c r="Y10" s="27"/>
      <c r="Z10" s="27"/>
      <c r="AA10" s="27"/>
      <c r="AB10" s="63"/>
      <c r="AC10" s="64"/>
      <c r="AD10" s="64"/>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8"/>
      <c r="GC10" s="250"/>
      <c r="GD10" s="27"/>
    </row>
    <row r="11" spans="1:186" ht="5.85" customHeight="1" x14ac:dyDescent="0.15">
      <c r="A11" s="247"/>
      <c r="B11" s="249"/>
      <c r="C11" s="26"/>
      <c r="D11" s="63"/>
      <c r="E11" s="27"/>
      <c r="F11" s="27"/>
      <c r="G11" s="27"/>
      <c r="H11" s="27"/>
      <c r="I11" s="27"/>
      <c r="J11" s="27"/>
      <c r="K11" s="27"/>
      <c r="L11" s="27"/>
      <c r="M11" s="64"/>
      <c r="N11" s="64"/>
      <c r="O11" s="64"/>
      <c r="P11" s="64"/>
      <c r="Q11" s="64"/>
      <c r="R11" s="64"/>
      <c r="S11" s="64"/>
      <c r="T11" s="64"/>
      <c r="U11" s="64"/>
      <c r="V11" s="27"/>
      <c r="W11" s="27"/>
      <c r="X11" s="27"/>
      <c r="Y11" s="27"/>
      <c r="Z11" s="27"/>
      <c r="AA11" s="27"/>
      <c r="AB11" s="63"/>
      <c r="AC11" s="64"/>
      <c r="AD11" s="64"/>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8"/>
      <c r="GC11" s="250"/>
      <c r="GD11" s="27"/>
    </row>
    <row r="12" spans="1:186" ht="5.25" customHeight="1" x14ac:dyDescent="0.15">
      <c r="A12" s="247"/>
      <c r="B12" s="249"/>
      <c r="C12" s="26"/>
      <c r="D12" s="63"/>
      <c r="E12" s="27"/>
      <c r="F12" s="27"/>
      <c r="G12" s="27"/>
      <c r="H12" s="27"/>
      <c r="I12" s="27"/>
      <c r="J12" s="27"/>
      <c r="K12" s="27"/>
      <c r="L12" s="27"/>
      <c r="M12" s="64"/>
      <c r="N12" s="64"/>
      <c r="O12" s="64"/>
      <c r="P12" s="64"/>
      <c r="Q12" s="64"/>
      <c r="R12" s="64"/>
      <c r="S12" s="64"/>
      <c r="T12" s="64"/>
      <c r="U12" s="64"/>
      <c r="V12" s="27"/>
      <c r="W12" s="27"/>
      <c r="X12" s="27"/>
      <c r="Y12" s="27"/>
      <c r="Z12" s="27"/>
      <c r="AA12" s="27"/>
      <c r="AB12" s="63"/>
      <c r="AC12" s="64"/>
      <c r="AD12" s="64"/>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8"/>
      <c r="GC12" s="27"/>
      <c r="GD12" s="27"/>
    </row>
    <row r="13" spans="1:186" ht="5.85" customHeight="1" x14ac:dyDescent="0.15">
      <c r="A13" s="247"/>
      <c r="B13" s="28"/>
      <c r="C13" s="26"/>
      <c r="D13" s="63"/>
      <c r="E13" s="27"/>
      <c r="F13" s="27"/>
      <c r="G13" s="27"/>
      <c r="H13" s="27"/>
      <c r="I13" s="27"/>
      <c r="J13" s="27"/>
      <c r="K13" s="27"/>
      <c r="L13" s="27"/>
      <c r="M13" s="64"/>
      <c r="N13" s="64"/>
      <c r="O13" s="64"/>
      <c r="P13" s="64"/>
      <c r="Q13" s="64"/>
      <c r="R13" s="64"/>
      <c r="S13" s="64"/>
      <c r="T13" s="64"/>
      <c r="U13" s="64"/>
      <c r="V13" s="27"/>
      <c r="W13" s="27"/>
      <c r="X13" s="27"/>
      <c r="Y13" s="27"/>
      <c r="Z13" s="27"/>
      <c r="AA13" s="27"/>
      <c r="AB13" s="63"/>
      <c r="AC13" s="64"/>
      <c r="AD13" s="64"/>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8"/>
      <c r="GC13" s="27"/>
      <c r="GD13" s="27"/>
    </row>
    <row r="14" spans="1:186" ht="5.85" customHeight="1" x14ac:dyDescent="0.15">
      <c r="A14" s="248"/>
      <c r="B14" s="65"/>
      <c r="C14" s="26"/>
      <c r="D14" s="63"/>
      <c r="E14" s="27"/>
      <c r="F14" s="27"/>
      <c r="G14" s="27"/>
      <c r="H14" s="27"/>
      <c r="I14" s="27"/>
      <c r="J14" s="27"/>
      <c r="K14" s="27"/>
      <c r="L14" s="27"/>
      <c r="M14" s="64"/>
      <c r="N14" s="64"/>
      <c r="O14" s="64"/>
      <c r="P14" s="64"/>
      <c r="Q14" s="64"/>
      <c r="R14" s="64"/>
      <c r="S14" s="64"/>
      <c r="T14" s="64"/>
      <c r="U14" s="64"/>
      <c r="V14" s="27"/>
      <c r="W14" s="27"/>
      <c r="X14" s="27"/>
      <c r="Y14" s="27"/>
      <c r="Z14" s="27"/>
      <c r="AA14" s="27"/>
      <c r="AB14" s="63"/>
      <c r="AC14" s="64"/>
      <c r="AD14" s="64"/>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8"/>
      <c r="GC14" s="69"/>
      <c r="GD14" s="27"/>
    </row>
    <row r="15" spans="1:186" ht="5.85" customHeight="1" x14ac:dyDescent="0.15">
      <c r="A15" s="14"/>
      <c r="B15" s="14"/>
      <c r="C15" s="26"/>
      <c r="D15" s="63"/>
      <c r="E15" s="27"/>
      <c r="F15" s="27"/>
      <c r="G15" s="27"/>
      <c r="H15" s="27"/>
      <c r="I15" s="27"/>
      <c r="J15" s="27"/>
      <c r="K15" s="27"/>
      <c r="L15" s="27"/>
      <c r="M15" s="64"/>
      <c r="N15" s="64"/>
      <c r="O15" s="64"/>
      <c r="P15" s="64"/>
      <c r="Q15" s="64"/>
      <c r="R15" s="64"/>
      <c r="S15" s="64"/>
      <c r="T15" s="64"/>
      <c r="U15" s="64"/>
      <c r="V15" s="27"/>
      <c r="W15" s="27"/>
      <c r="X15" s="27"/>
      <c r="Y15" s="27"/>
      <c r="Z15" s="27"/>
      <c r="AA15" s="27"/>
      <c r="AB15" s="63"/>
      <c r="AC15" s="64"/>
      <c r="AD15" s="64"/>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8"/>
      <c r="GC15" s="27"/>
      <c r="GD15" s="27"/>
    </row>
    <row r="16" spans="1:186" s="14" customFormat="1" ht="5.85" customHeight="1" x14ac:dyDescent="0.15">
      <c r="B16" s="251" t="s">
        <v>2</v>
      </c>
      <c r="C16" s="26"/>
      <c r="D16" s="27"/>
      <c r="E16" s="66"/>
      <c r="F16" s="27"/>
      <c r="G16" s="27"/>
      <c r="H16" s="27"/>
      <c r="I16" s="27"/>
      <c r="J16" s="27"/>
      <c r="K16" s="27"/>
      <c r="L16" s="27"/>
      <c r="M16" s="27"/>
      <c r="N16" s="27"/>
      <c r="O16" s="27"/>
      <c r="P16" s="27"/>
      <c r="Q16" s="27"/>
      <c r="R16" s="27"/>
      <c r="S16" s="27"/>
      <c r="T16" s="27"/>
      <c r="U16" s="27"/>
      <c r="V16" s="27"/>
      <c r="W16" s="27"/>
      <c r="X16" s="27"/>
      <c r="Y16" s="27"/>
      <c r="Z16" s="27"/>
      <c r="AA16" s="27"/>
      <c r="AB16" s="67"/>
      <c r="AC16" s="40"/>
      <c r="AD16" s="68"/>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8"/>
      <c r="GC16" s="235" t="s">
        <v>12</v>
      </c>
      <c r="GD16" s="27"/>
    </row>
    <row r="17" spans="1:186" s="14" customFormat="1" ht="6" customHeight="1" x14ac:dyDescent="0.15">
      <c r="B17" s="252"/>
      <c r="C17" s="69"/>
      <c r="D17" s="70"/>
      <c r="E17" s="71"/>
      <c r="F17" s="70"/>
      <c r="G17" s="70"/>
      <c r="H17" s="70"/>
      <c r="I17" s="70"/>
      <c r="J17" s="70"/>
      <c r="K17" s="70"/>
      <c r="L17" s="70"/>
      <c r="M17" s="70"/>
      <c r="N17" s="70"/>
      <c r="O17" s="70"/>
      <c r="P17" s="70"/>
      <c r="Q17" s="70"/>
      <c r="R17" s="70"/>
      <c r="S17" s="70"/>
      <c r="T17" s="70"/>
      <c r="U17" s="70"/>
      <c r="V17" s="70"/>
      <c r="W17" s="70"/>
      <c r="X17" s="70"/>
      <c r="Y17" s="70"/>
      <c r="Z17" s="70"/>
      <c r="AA17" s="70"/>
      <c r="AB17" s="72"/>
      <c r="AC17" s="40"/>
      <c r="AD17" s="68"/>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187"/>
      <c r="EX17" s="187"/>
      <c r="EY17" s="187"/>
      <c r="EZ17" s="187"/>
      <c r="FA17" s="187"/>
      <c r="FB17" s="187"/>
      <c r="FC17" s="27"/>
      <c r="FD17" s="27"/>
      <c r="FE17" s="27"/>
      <c r="FF17" s="27"/>
      <c r="FG17" s="27"/>
      <c r="FH17" s="27"/>
      <c r="FI17" s="27"/>
      <c r="FJ17" s="27"/>
      <c r="FL17" s="27"/>
      <c r="FM17" s="27"/>
      <c r="FN17" s="188"/>
      <c r="FO17" s="188"/>
      <c r="FP17" s="189"/>
      <c r="FQ17" s="189"/>
      <c r="FR17" s="189"/>
      <c r="FS17" s="189"/>
      <c r="FT17" s="189"/>
      <c r="FU17" s="189"/>
      <c r="FV17" s="189"/>
      <c r="FW17" s="190"/>
      <c r="FX17" s="253" t="s">
        <v>12</v>
      </c>
      <c r="FY17" s="253"/>
      <c r="FZ17" s="253"/>
      <c r="GA17" s="253"/>
      <c r="GB17" s="254"/>
      <c r="GC17" s="236"/>
      <c r="GD17" s="27"/>
    </row>
    <row r="18" spans="1:186" ht="5.65" customHeight="1" x14ac:dyDescent="0.15">
      <c r="A18" s="14"/>
      <c r="B18" s="251" t="s">
        <v>3</v>
      </c>
      <c r="C18" s="26"/>
      <c r="D18" s="63"/>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6"/>
      <c r="AC18" s="27"/>
      <c r="AD18" s="28"/>
      <c r="AE18" s="40"/>
      <c r="AF18" s="40"/>
      <c r="AG18" s="40"/>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187"/>
      <c r="EX18" s="187"/>
      <c r="EY18" s="187"/>
      <c r="EZ18" s="187"/>
      <c r="FA18" s="187"/>
      <c r="FB18" s="187"/>
      <c r="FC18" s="27"/>
      <c r="FD18" s="27"/>
      <c r="FE18" s="27"/>
      <c r="FF18" s="27"/>
      <c r="FG18" s="27"/>
      <c r="FH18" s="27"/>
      <c r="FI18" s="27"/>
      <c r="FJ18" s="27"/>
      <c r="FL18" s="27"/>
      <c r="FM18" s="27"/>
      <c r="FN18" s="188"/>
      <c r="FO18" s="188"/>
      <c r="FP18" s="189"/>
      <c r="FQ18" s="189"/>
      <c r="FR18" s="189"/>
      <c r="FS18" s="189"/>
      <c r="FT18" s="189"/>
      <c r="FU18" s="189"/>
      <c r="FV18" s="189"/>
      <c r="FW18" s="190"/>
      <c r="FX18" s="253"/>
      <c r="FY18" s="253"/>
      <c r="FZ18" s="253"/>
      <c r="GA18" s="253"/>
      <c r="GB18" s="254"/>
      <c r="GC18" s="236"/>
      <c r="GD18" s="27"/>
    </row>
    <row r="19" spans="1:186" ht="5.65" customHeight="1" x14ac:dyDescent="0.15">
      <c r="A19" s="14"/>
      <c r="B19" s="232"/>
      <c r="C19" s="26"/>
      <c r="D19" s="63"/>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6"/>
      <c r="AC19" s="27"/>
      <c r="AD19" s="28"/>
      <c r="AE19" s="40"/>
      <c r="AF19" s="40"/>
      <c r="AG19" s="40"/>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40"/>
      <c r="EX19" s="40"/>
      <c r="EY19" s="40"/>
      <c r="EZ19" s="40"/>
      <c r="FA19" s="40"/>
      <c r="FB19" s="40"/>
      <c r="FC19" s="40"/>
      <c r="FD19" s="27"/>
      <c r="FE19" s="27"/>
      <c r="FF19" s="27"/>
      <c r="FG19" s="27"/>
      <c r="FH19" s="27"/>
      <c r="FI19" s="27"/>
      <c r="FJ19" s="27"/>
      <c r="FK19" s="4"/>
      <c r="FL19" s="27"/>
      <c r="FM19" s="27"/>
      <c r="FN19" s="42"/>
      <c r="FO19" s="42"/>
      <c r="FP19" s="42"/>
      <c r="FQ19" s="42"/>
      <c r="FR19" s="42"/>
      <c r="FS19" s="42"/>
      <c r="FT19" s="42"/>
      <c r="FU19" s="42"/>
      <c r="FV19" s="42"/>
      <c r="FW19" s="83"/>
      <c r="FX19" s="41"/>
      <c r="FY19" s="41"/>
      <c r="FZ19" s="41"/>
      <c r="GA19" s="41"/>
      <c r="GB19" s="84"/>
      <c r="GC19" s="236"/>
      <c r="GD19" s="57"/>
    </row>
    <row r="20" spans="1:186" ht="5.65" customHeight="1" x14ac:dyDescent="0.15">
      <c r="A20" s="247" t="s">
        <v>7</v>
      </c>
      <c r="B20" s="232"/>
      <c r="C20" s="26"/>
      <c r="D20" s="63"/>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6"/>
      <c r="AC20" s="27"/>
      <c r="AD20" s="28"/>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40"/>
      <c r="EX20" s="40"/>
      <c r="EY20" s="40"/>
      <c r="EZ20" s="40"/>
      <c r="FA20" s="40"/>
      <c r="FB20" s="40"/>
      <c r="FC20" s="40"/>
      <c r="FD20" s="40"/>
      <c r="FE20" s="40"/>
      <c r="FF20" s="40"/>
      <c r="FG20" s="40"/>
      <c r="FH20" s="40"/>
      <c r="FI20" s="40"/>
      <c r="FJ20" s="27"/>
      <c r="FK20" s="4"/>
      <c r="FL20" s="27"/>
      <c r="FM20" s="27"/>
      <c r="FN20" s="42"/>
      <c r="FO20" s="42"/>
      <c r="FP20" s="42"/>
      <c r="FQ20" s="42"/>
      <c r="FR20" s="42"/>
      <c r="FS20" s="42"/>
      <c r="FT20" s="42"/>
      <c r="FU20" s="42"/>
      <c r="FV20" s="42"/>
      <c r="FW20" s="83"/>
      <c r="FX20" s="85"/>
      <c r="FY20" s="85"/>
      <c r="FZ20" s="85"/>
      <c r="GA20" s="85"/>
      <c r="GB20" s="86"/>
      <c r="GC20" s="237"/>
      <c r="GD20" s="57"/>
    </row>
    <row r="21" spans="1:186" ht="5.65" customHeight="1" x14ac:dyDescent="0.15">
      <c r="A21" s="247"/>
      <c r="B21" s="232"/>
      <c r="C21" s="26"/>
      <c r="D21" s="63"/>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6"/>
      <c r="AC21" s="27"/>
      <c r="AD21" s="28"/>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c r="EW21"/>
      <c r="EX21"/>
      <c r="EY21" s="45"/>
      <c r="EZ21" s="45"/>
      <c r="FA21" s="45"/>
      <c r="FB21" s="40"/>
      <c r="FC21" s="40"/>
      <c r="FD21" s="40"/>
      <c r="FE21" s="40"/>
      <c r="FF21" s="40"/>
      <c r="FG21" s="40"/>
      <c r="FH21" s="40"/>
      <c r="FI21" s="40"/>
      <c r="FJ21" s="45"/>
      <c r="FK21" s="4"/>
      <c r="FL21" s="45"/>
      <c r="FM21" s="45"/>
      <c r="FN21" s="45"/>
      <c r="FO21" s="45"/>
      <c r="FP21" s="45"/>
      <c r="FQ21" s="45"/>
      <c r="FR21" s="45"/>
      <c r="FS21" s="45"/>
      <c r="FT21" s="45"/>
      <c r="FU21" s="45"/>
      <c r="FV21" s="45"/>
      <c r="FW21" s="45"/>
      <c r="FX21" s="27"/>
      <c r="FY21" s="27"/>
      <c r="FZ21" s="27"/>
      <c r="GA21" s="27"/>
      <c r="GB21" s="28"/>
      <c r="GC21" s="27"/>
      <c r="GD21" s="27"/>
    </row>
    <row r="22" spans="1:186" ht="5.65" customHeight="1" x14ac:dyDescent="0.15">
      <c r="A22" s="223" t="s">
        <v>200</v>
      </c>
      <c r="B22" s="232"/>
      <c r="C22" s="26"/>
      <c r="D22" s="63"/>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6"/>
      <c r="AC22" s="27"/>
      <c r="AD22" s="28"/>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c r="EW22"/>
      <c r="EX22"/>
      <c r="EY22" s="45"/>
      <c r="EZ22" s="45"/>
      <c r="FA22" s="45"/>
      <c r="FB22" s="191"/>
      <c r="FC22" s="191"/>
      <c r="FD22" s="191"/>
      <c r="FE22" s="191"/>
      <c r="FF22" s="191"/>
      <c r="FG22" s="191"/>
      <c r="FH22" s="191"/>
      <c r="FI22" s="191"/>
      <c r="FJ22" s="45"/>
      <c r="FK22" s="45"/>
      <c r="FL22" s="45"/>
      <c r="FM22" s="45"/>
      <c r="FN22" s="45"/>
      <c r="FO22" s="45"/>
      <c r="FP22" s="45"/>
      <c r="FQ22" s="45"/>
      <c r="FR22" s="45"/>
      <c r="FS22" s="45"/>
      <c r="FT22" s="45"/>
      <c r="FU22" s="45"/>
      <c r="FV22" s="45"/>
      <c r="FW22" s="45"/>
      <c r="FX22" s="27"/>
      <c r="FY22" s="27"/>
      <c r="FZ22" s="27"/>
      <c r="GA22" s="27"/>
      <c r="GB22" s="28"/>
      <c r="GC22" s="32"/>
      <c r="GD22" s="27"/>
    </row>
    <row r="23" spans="1:186" ht="5.65" customHeight="1" x14ac:dyDescent="0.15">
      <c r="A23" s="223"/>
      <c r="B23" s="252"/>
      <c r="C23" s="69"/>
      <c r="D23" s="73"/>
      <c r="E23" s="217"/>
      <c r="F23" s="217"/>
      <c r="G23" s="217"/>
      <c r="H23" s="217"/>
      <c r="I23" s="217"/>
      <c r="J23" s="217"/>
      <c r="K23" s="217"/>
      <c r="L23" s="217"/>
      <c r="M23" s="217"/>
      <c r="N23" s="217"/>
      <c r="O23" s="217"/>
      <c r="P23" s="217"/>
      <c r="Q23" s="217"/>
      <c r="R23" s="217"/>
      <c r="S23" s="217"/>
      <c r="T23" s="217"/>
      <c r="U23" s="217"/>
      <c r="V23" s="217"/>
      <c r="W23" s="217"/>
      <c r="X23" s="217"/>
      <c r="Y23" s="217"/>
      <c r="Z23" s="217"/>
      <c r="AA23" s="217"/>
      <c r="AB23" s="218"/>
      <c r="AC23" s="27"/>
      <c r="AD23" s="28"/>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c r="EW23"/>
      <c r="EX23"/>
      <c r="EY23" s="45"/>
      <c r="EZ23" s="45"/>
      <c r="FA23" s="45"/>
      <c r="FB23" s="191"/>
      <c r="FC23" s="191"/>
      <c r="FD23" s="191"/>
      <c r="FE23" s="191"/>
      <c r="FF23" s="191"/>
      <c r="FG23" s="191"/>
      <c r="FH23" s="191"/>
      <c r="FI23" s="191"/>
      <c r="FJ23" s="45"/>
      <c r="FK23" s="45"/>
      <c r="FL23" s="45"/>
      <c r="FM23" s="45"/>
      <c r="FN23" s="45"/>
      <c r="FO23" s="192"/>
      <c r="FP23" s="192"/>
      <c r="FQ23" s="192"/>
      <c r="FR23" s="192"/>
      <c r="FS23" s="192"/>
      <c r="FT23" s="192"/>
      <c r="FU23" s="192"/>
      <c r="FV23" s="192"/>
      <c r="FW23" s="45"/>
      <c r="FX23" s="74"/>
      <c r="FY23" s="74"/>
      <c r="FZ23" s="74"/>
      <c r="GA23" s="74"/>
      <c r="GB23" s="75"/>
      <c r="GC23" s="32"/>
      <c r="GD23" s="74"/>
    </row>
    <row r="24" spans="1:186" ht="5.65" customHeight="1" x14ac:dyDescent="0.15">
      <c r="B24" s="224" t="s">
        <v>4</v>
      </c>
      <c r="C24" s="9"/>
      <c r="D24" s="11"/>
      <c r="E24" s="193"/>
      <c r="F24" s="194"/>
      <c r="G24" s="194"/>
      <c r="H24" s="194"/>
      <c r="I24" s="194"/>
      <c r="J24" s="194"/>
      <c r="K24" s="194"/>
      <c r="L24" s="194"/>
      <c r="M24" s="227" t="s">
        <v>0</v>
      </c>
      <c r="N24" s="227"/>
      <c r="O24" s="227"/>
      <c r="P24" s="227"/>
      <c r="Q24" s="227"/>
      <c r="R24" s="227"/>
      <c r="S24" s="227"/>
      <c r="T24" s="227"/>
      <c r="U24" s="227"/>
      <c r="V24" s="194"/>
      <c r="W24" s="194"/>
      <c r="X24" s="194"/>
      <c r="Y24" s="194"/>
      <c r="Z24" s="194"/>
      <c r="AA24" s="194"/>
      <c r="AB24" s="195"/>
      <c r="AC24" s="11"/>
      <c r="AD24" s="51"/>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c r="EW24"/>
      <c r="EX24"/>
      <c r="EY24" s="45"/>
      <c r="EZ24" s="45"/>
      <c r="FA24" s="45"/>
      <c r="FB24" s="45"/>
      <c r="FC24" s="45"/>
      <c r="FD24" s="45"/>
      <c r="FE24" s="45"/>
      <c r="FF24" s="45"/>
      <c r="FG24" s="45"/>
      <c r="FH24" s="45"/>
      <c r="FI24" s="45"/>
      <c r="FJ24" s="45"/>
      <c r="FK24" s="45"/>
      <c r="FL24" s="45"/>
      <c r="FM24" s="45"/>
      <c r="FN24" s="45"/>
      <c r="FO24" s="192"/>
      <c r="FP24" s="192"/>
      <c r="FQ24" s="192"/>
      <c r="FR24" s="192"/>
      <c r="FS24" s="192"/>
      <c r="FT24" s="192"/>
      <c r="FU24" s="192"/>
      <c r="FV24" s="192"/>
      <c r="FW24" s="45"/>
      <c r="FX24" s="45"/>
      <c r="FY24" s="45"/>
      <c r="FZ24" s="45"/>
      <c r="GA24" s="45"/>
      <c r="GB24" s="46"/>
      <c r="GC24" s="32"/>
      <c r="GD24" s="45"/>
    </row>
    <row r="25" spans="1:186" ht="5.65" customHeight="1" x14ac:dyDescent="0.15">
      <c r="B25" s="225"/>
      <c r="C25" s="9"/>
      <c r="D25" s="11"/>
      <c r="E25" s="19"/>
      <c r="F25" s="11"/>
      <c r="G25" s="11"/>
      <c r="H25" s="11"/>
      <c r="I25" s="11"/>
      <c r="J25" s="11"/>
      <c r="K25" s="11"/>
      <c r="L25" s="11"/>
      <c r="M25" s="228"/>
      <c r="N25" s="228"/>
      <c r="O25" s="228"/>
      <c r="P25" s="228"/>
      <c r="Q25" s="228"/>
      <c r="R25" s="228"/>
      <c r="S25" s="228"/>
      <c r="T25" s="228"/>
      <c r="U25" s="228"/>
      <c r="V25" s="11"/>
      <c r="W25" s="11"/>
      <c r="X25" s="11"/>
      <c r="Y25" s="11"/>
      <c r="Z25" s="11"/>
      <c r="AA25" s="11"/>
      <c r="AB25" s="10"/>
      <c r="AC25" s="11"/>
      <c r="AD25" s="51"/>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c r="EW25"/>
      <c r="EX25"/>
      <c r="EY25" s="45"/>
      <c r="EZ25" s="45"/>
      <c r="FA25" s="45"/>
      <c r="FB25" s="45"/>
      <c r="FC25" s="45"/>
      <c r="FD25" s="45"/>
      <c r="FE25" s="45"/>
      <c r="FF25" s="45"/>
      <c r="FG25" s="45"/>
      <c r="FH25" s="45"/>
      <c r="FI25" s="45"/>
      <c r="FJ25" s="45"/>
      <c r="FK25" s="45"/>
      <c r="FL25" s="45"/>
      <c r="FM25" s="45"/>
      <c r="FN25" s="45"/>
      <c r="FO25" s="192"/>
      <c r="FP25" s="192"/>
      <c r="FQ25" s="192"/>
      <c r="FR25" s="192"/>
      <c r="FS25" s="192"/>
      <c r="FT25" s="192"/>
      <c r="FU25" s="192"/>
      <c r="FV25" s="192"/>
      <c r="FW25" s="45"/>
      <c r="FX25" s="45"/>
      <c r="FY25" s="45"/>
      <c r="FZ25" s="45"/>
      <c r="GA25" s="45"/>
      <c r="GB25" s="46"/>
      <c r="GC25" s="32"/>
      <c r="GD25" s="45"/>
    </row>
    <row r="26" spans="1:186" ht="5.65" customHeight="1" x14ac:dyDescent="0.15">
      <c r="B26" s="225"/>
      <c r="C26" s="9"/>
      <c r="D26" s="11"/>
      <c r="E26" s="19"/>
      <c r="F26" s="11"/>
      <c r="G26" s="11"/>
      <c r="H26" s="11"/>
      <c r="I26" s="11"/>
      <c r="J26" s="11"/>
      <c r="K26" s="11"/>
      <c r="L26" s="11"/>
      <c r="M26" s="228"/>
      <c r="N26" s="228"/>
      <c r="O26" s="228"/>
      <c r="P26" s="228"/>
      <c r="Q26" s="228"/>
      <c r="R26" s="228"/>
      <c r="S26" s="228"/>
      <c r="T26" s="228"/>
      <c r="U26" s="228"/>
      <c r="V26" s="11"/>
      <c r="W26" s="11"/>
      <c r="X26" s="11"/>
      <c r="Y26" s="11"/>
      <c r="Z26" s="11"/>
      <c r="AA26" s="11"/>
      <c r="AB26" s="10"/>
      <c r="AC26" s="11"/>
      <c r="AD26" s="51"/>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c r="EW26"/>
      <c r="EX26"/>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8"/>
      <c r="GA26" s="48"/>
      <c r="GB26" s="76"/>
      <c r="GC26" s="32"/>
      <c r="GD26" s="50"/>
    </row>
    <row r="27" spans="1:186" ht="5.65" customHeight="1" thickBot="1" x14ac:dyDescent="0.2">
      <c r="B27" s="226"/>
      <c r="C27" s="52"/>
      <c r="D27" s="53"/>
      <c r="E27" s="54"/>
      <c r="F27" s="53"/>
      <c r="G27" s="53"/>
      <c r="H27" s="53"/>
      <c r="I27" s="53"/>
      <c r="J27" s="53"/>
      <c r="K27" s="53"/>
      <c r="L27" s="53"/>
      <c r="M27" s="53"/>
      <c r="N27" s="53"/>
      <c r="O27" s="53"/>
      <c r="P27" s="53"/>
      <c r="Q27" s="53"/>
      <c r="R27" s="53"/>
      <c r="S27" s="53"/>
      <c r="T27" s="53"/>
      <c r="U27" s="53"/>
      <c r="V27" s="53"/>
      <c r="W27" s="53"/>
      <c r="X27" s="53"/>
      <c r="Y27" s="53"/>
      <c r="Z27" s="53"/>
      <c r="AA27" s="53"/>
      <c r="AB27" s="55"/>
      <c r="AC27" s="53"/>
      <c r="AD27" s="56"/>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c r="EW27"/>
      <c r="EX27"/>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8"/>
      <c r="GA27" s="48"/>
      <c r="GB27" s="76"/>
      <c r="GC27" s="32"/>
      <c r="GD27" s="50"/>
    </row>
    <row r="28" spans="1:186" ht="5.65" customHeight="1" x14ac:dyDescent="0.15">
      <c r="C28" s="229" t="s">
        <v>2</v>
      </c>
      <c r="D28" s="230"/>
      <c r="E28" s="230"/>
      <c r="F28" s="230"/>
      <c r="G28" s="230"/>
      <c r="H28" s="230"/>
      <c r="I28" s="27"/>
      <c r="J28" s="27"/>
      <c r="K28" s="27"/>
      <c r="L28" s="27"/>
      <c r="M28" s="36"/>
      <c r="N28" s="36"/>
      <c r="O28" s="36"/>
      <c r="P28" s="36"/>
      <c r="Q28" s="36"/>
      <c r="R28" s="36"/>
      <c r="S28" s="36"/>
      <c r="T28" s="36"/>
      <c r="U28" s="36"/>
      <c r="V28" s="27"/>
      <c r="W28" s="27"/>
      <c r="X28" s="27"/>
      <c r="Y28" s="27"/>
      <c r="Z28" s="27"/>
      <c r="AA28" s="233" t="s">
        <v>2</v>
      </c>
      <c r="AB28" s="233"/>
      <c r="AC28" s="233"/>
      <c r="AD28" s="233"/>
      <c r="AE28" s="233"/>
      <c r="AF28" s="233"/>
      <c r="AG28" s="27"/>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c r="EW28"/>
      <c r="EX28"/>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8"/>
      <c r="GA28" s="48"/>
      <c r="GB28" s="76"/>
      <c r="GC28" s="32"/>
      <c r="GD28" s="50"/>
    </row>
    <row r="29" spans="1:186" ht="5.65" customHeight="1" x14ac:dyDescent="0.15">
      <c r="C29" s="231"/>
      <c r="D29" s="232"/>
      <c r="E29" s="232"/>
      <c r="F29" s="232"/>
      <c r="G29" s="232"/>
      <c r="H29" s="232"/>
      <c r="I29" s="27"/>
      <c r="J29" s="27"/>
      <c r="K29" s="27"/>
      <c r="L29" s="27"/>
      <c r="M29" s="27"/>
      <c r="N29" s="27"/>
      <c r="O29" s="27"/>
      <c r="P29" s="27"/>
      <c r="Q29" s="27"/>
      <c r="R29" s="27"/>
      <c r="S29" s="27"/>
      <c r="T29" s="27"/>
      <c r="U29" s="27"/>
      <c r="V29" s="27"/>
      <c r="W29" s="27"/>
      <c r="X29" s="27"/>
      <c r="Y29" s="27"/>
      <c r="Z29" s="27"/>
      <c r="AA29" s="233"/>
      <c r="AB29" s="233"/>
      <c r="AC29" s="233"/>
      <c r="AD29" s="233"/>
      <c r="AE29" s="233"/>
      <c r="AF29" s="233"/>
      <c r="AG29" s="27"/>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c r="EW29"/>
      <c r="EX29" s="4"/>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8"/>
      <c r="GA29" s="48"/>
      <c r="GB29" s="76"/>
      <c r="GC29" s="32"/>
      <c r="GD29" s="50"/>
    </row>
    <row r="30" spans="1:186" ht="5.65" customHeight="1" x14ac:dyDescent="0.15">
      <c r="C30" s="26"/>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5"/>
      <c r="EW30" s="45"/>
      <c r="EX30" s="4"/>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8"/>
      <c r="GA30" s="48"/>
      <c r="GB30" s="76"/>
      <c r="GC30" s="196"/>
      <c r="GD30" s="50"/>
    </row>
    <row r="31" spans="1:186" ht="5.65" customHeight="1" x14ac:dyDescent="0.15">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5"/>
      <c r="EW31" s="45"/>
      <c r="EX31" s="4"/>
      <c r="EY31" s="45"/>
      <c r="EZ31" s="197"/>
      <c r="FA31" s="197"/>
      <c r="FB31" s="197"/>
      <c r="FC31" s="197"/>
      <c r="FD31" s="197"/>
      <c r="FE31" s="197"/>
      <c r="FF31" s="197"/>
      <c r="FG31" s="197"/>
      <c r="FH31" s="197"/>
      <c r="FI31" s="197"/>
      <c r="FJ31" s="197"/>
      <c r="FK31" s="197"/>
      <c r="FL31" s="197"/>
      <c r="FM31" s="197"/>
      <c r="FN31" s="197"/>
      <c r="FO31" s="197"/>
      <c r="FP31" s="197"/>
      <c r="FQ31" s="197"/>
      <c r="FR31" s="197"/>
      <c r="FS31" s="197"/>
      <c r="FT31" s="197"/>
      <c r="FU31" s="197"/>
      <c r="FV31" s="45"/>
      <c r="FW31" s="45"/>
      <c r="FX31" s="45"/>
      <c r="FY31" s="45"/>
      <c r="FZ31" s="45"/>
      <c r="GA31" s="45"/>
      <c r="GB31" s="46"/>
      <c r="GC31" s="40"/>
      <c r="GD31" s="45"/>
    </row>
    <row r="32" spans="1:186" ht="5.65" customHeight="1" x14ac:dyDescent="0.15">
      <c r="C32" s="26"/>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5"/>
      <c r="EW32" s="45"/>
      <c r="EX32" s="4"/>
      <c r="EY32" s="45"/>
      <c r="EZ32" s="197"/>
      <c r="FA32" s="197"/>
      <c r="FB32" s="197"/>
      <c r="FC32" s="197"/>
      <c r="FD32" s="197"/>
      <c r="FE32" s="197"/>
      <c r="FF32" s="197"/>
      <c r="FG32" s="197"/>
      <c r="FH32" s="197"/>
      <c r="FI32" s="197"/>
      <c r="FJ32" s="197"/>
      <c r="FK32" s="197"/>
      <c r="FL32" s="197"/>
      <c r="FM32" s="197"/>
      <c r="FN32" s="197"/>
      <c r="FO32" s="197"/>
      <c r="FP32" s="197"/>
      <c r="FQ32" s="197"/>
      <c r="FR32" s="197"/>
      <c r="FS32" s="197"/>
      <c r="FT32" s="197"/>
      <c r="FU32" s="197"/>
      <c r="FV32" s="45"/>
      <c r="FW32" s="45"/>
      <c r="FX32" s="45"/>
      <c r="FY32" s="45"/>
      <c r="FZ32" s="45"/>
      <c r="GA32" s="45"/>
      <c r="GB32" s="46"/>
      <c r="GC32" s="40"/>
      <c r="GD32" s="45"/>
    </row>
    <row r="33" spans="3:186" ht="5.65" customHeight="1" x14ac:dyDescent="0.15">
      <c r="C33" s="8"/>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5"/>
      <c r="EW33" s="45"/>
      <c r="EX33" s="4"/>
      <c r="EY33" s="45"/>
      <c r="EZ33" s="4"/>
      <c r="FA33" s="4"/>
      <c r="FB33" s="4"/>
      <c r="FC33" s="4"/>
      <c r="FD33" s="4"/>
      <c r="FE33" s="4"/>
      <c r="FF33" s="4"/>
      <c r="FG33" s="4"/>
      <c r="FH33" s="4"/>
      <c r="FI33" s="4"/>
      <c r="FJ33" s="4"/>
      <c r="FK33" s="4"/>
      <c r="FL33" s="4"/>
      <c r="FM33" s="4"/>
      <c r="FN33" s="4"/>
      <c r="FO33" s="4"/>
      <c r="FP33" s="4"/>
      <c r="FQ33" s="4"/>
      <c r="FR33" s="4"/>
      <c r="FS33" s="4"/>
      <c r="FT33" s="4"/>
      <c r="FU33" s="4"/>
      <c r="FV33" s="45"/>
      <c r="FW33" s="45"/>
      <c r="FX33" s="4"/>
      <c r="FY33" s="4"/>
      <c r="FZ33" s="4"/>
      <c r="GA33" s="4"/>
      <c r="GB33" s="7"/>
      <c r="GC33" s="40"/>
      <c r="GD33" s="4"/>
    </row>
    <row r="34" spans="3:186" ht="5.65" customHeight="1" x14ac:dyDescent="0.15">
      <c r="C34" s="8"/>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5"/>
      <c r="EW34" s="45"/>
      <c r="EX34" s="4"/>
      <c r="EY34" s="45"/>
      <c r="EZ34" s="4"/>
      <c r="FA34" s="4"/>
      <c r="FB34" s="4"/>
      <c r="FC34" s="4"/>
      <c r="FD34" s="4"/>
      <c r="FE34" s="4"/>
      <c r="FF34" s="4"/>
      <c r="FG34" s="4"/>
      <c r="FH34" s="4"/>
      <c r="FI34" s="4"/>
      <c r="FJ34" s="4"/>
      <c r="FK34" s="4"/>
      <c r="FL34" s="4"/>
      <c r="FM34" s="4"/>
      <c r="FN34" s="4"/>
      <c r="FO34" s="4"/>
      <c r="FP34" s="4"/>
      <c r="FQ34" s="4"/>
      <c r="FR34" s="4"/>
      <c r="FS34" s="4"/>
      <c r="FT34" s="4"/>
      <c r="FU34" s="4"/>
      <c r="FV34" s="45"/>
      <c r="FW34" s="45"/>
      <c r="FX34" s="4"/>
      <c r="FY34" s="4"/>
      <c r="FZ34" s="4"/>
      <c r="GA34" s="4"/>
      <c r="GB34" s="7"/>
      <c r="GC34" s="40"/>
      <c r="GD34" s="4"/>
    </row>
    <row r="35" spans="3:186" ht="5.65" customHeight="1" x14ac:dyDescent="0.15">
      <c r="C35" s="8"/>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5"/>
      <c r="EW35" s="45"/>
      <c r="EX35" s="4"/>
      <c r="EY35" s="45"/>
      <c r="EZ35" s="45"/>
      <c r="FA35" s="45"/>
      <c r="FB35" s="45"/>
      <c r="FC35" s="45"/>
      <c r="FD35" s="45"/>
      <c r="FE35" s="45"/>
      <c r="FF35" s="45"/>
      <c r="FG35" s="45"/>
      <c r="FH35" s="45"/>
      <c r="FI35" s="45"/>
      <c r="FJ35" s="45"/>
      <c r="FK35" s="45"/>
      <c r="FL35" s="45"/>
      <c r="FM35" s="45"/>
      <c r="FN35" s="45"/>
      <c r="FO35" s="45"/>
      <c r="FP35" s="45"/>
      <c r="FQ35" s="45"/>
      <c r="FR35" s="45"/>
      <c r="FS35" s="45"/>
      <c r="FT35" s="45"/>
      <c r="FU35" s="45"/>
      <c r="FV35" s="45"/>
      <c r="FW35" s="45"/>
      <c r="FX35" s="4"/>
      <c r="FY35" s="4"/>
      <c r="FZ35" s="4"/>
      <c r="GA35" s="4"/>
      <c r="GB35" s="7"/>
      <c r="GC35" s="40"/>
      <c r="GD35" s="4"/>
    </row>
    <row r="36" spans="3:186" ht="5.65" customHeight="1" x14ac:dyDescent="0.15">
      <c r="C36" s="8"/>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5"/>
      <c r="EW36" s="45"/>
      <c r="EX36" s="4"/>
      <c r="EY36" s="45"/>
      <c r="EZ36" s="79"/>
      <c r="FA36" s="79"/>
      <c r="FB36" s="79"/>
      <c r="FC36" s="79"/>
      <c r="FD36" s="79"/>
      <c r="FE36" s="79"/>
      <c r="FF36" s="79"/>
      <c r="FG36" s="79"/>
      <c r="FH36" s="79"/>
      <c r="FI36" s="79"/>
      <c r="FJ36" s="79"/>
      <c r="FK36" s="79"/>
      <c r="FL36" s="79"/>
      <c r="FM36" s="79"/>
      <c r="FN36" s="79"/>
      <c r="FO36" s="79"/>
      <c r="FP36" s="79"/>
      <c r="FQ36" s="82"/>
      <c r="FR36" s="82"/>
      <c r="FS36" s="82"/>
      <c r="FT36" s="82"/>
      <c r="FU36" s="82"/>
      <c r="FV36" s="82"/>
      <c r="FW36" s="82"/>
      <c r="FX36" s="4"/>
      <c r="FY36" s="4"/>
      <c r="FZ36" s="4"/>
      <c r="GA36" s="4"/>
      <c r="GB36" s="7"/>
      <c r="GC36" s="4"/>
      <c r="GD36" s="4"/>
    </row>
    <row r="37" spans="3:186" ht="5.65" customHeight="1" x14ac:dyDescent="0.15">
      <c r="C37" s="8"/>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c r="EW37"/>
      <c r="EX37" s="4"/>
      <c r="EY37" s="45"/>
      <c r="EZ37" s="79"/>
      <c r="FA37" s="79"/>
      <c r="FB37" s="79"/>
      <c r="FC37" s="79"/>
      <c r="FD37" s="79"/>
      <c r="FE37" s="79"/>
      <c r="FF37" s="79"/>
      <c r="FG37" s="79"/>
      <c r="FH37" s="79"/>
      <c r="FI37" s="79"/>
      <c r="FJ37" s="79"/>
      <c r="FK37" s="79"/>
      <c r="FL37" s="79"/>
      <c r="FM37" s="79"/>
      <c r="FN37" s="79"/>
      <c r="FO37" s="79"/>
      <c r="FP37" s="79"/>
      <c r="FQ37" s="82"/>
      <c r="FR37" s="82"/>
      <c r="FS37" s="82"/>
      <c r="FT37" s="82"/>
      <c r="FU37" s="82"/>
      <c r="FV37" s="82"/>
      <c r="FW37" s="82"/>
      <c r="FX37" s="4"/>
      <c r="FY37" s="4"/>
      <c r="FZ37" s="4"/>
      <c r="GA37" s="4"/>
      <c r="GB37" s="7"/>
      <c r="GC37" s="198"/>
      <c r="GD37" s="4"/>
    </row>
    <row r="38" spans="3:186" ht="5.65" customHeight="1" x14ac:dyDescent="0.15">
      <c r="C38" s="8"/>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c r="EW38"/>
      <c r="EX38"/>
      <c r="EY38" s="79"/>
      <c r="EZ38" s="79"/>
      <c r="FA38" s="79"/>
      <c r="FB38" s="79"/>
      <c r="FC38" s="79"/>
      <c r="FD38" s="79"/>
      <c r="FE38" s="79"/>
      <c r="FF38" s="79"/>
      <c r="FG38" s="79"/>
      <c r="FH38" s="79"/>
      <c r="FI38" s="79"/>
      <c r="FJ38" s="79"/>
      <c r="FK38" s="79"/>
      <c r="FL38" s="79"/>
      <c r="FM38" s="79"/>
      <c r="FN38" s="79"/>
      <c r="FO38" s="79"/>
      <c r="FP38" s="79"/>
      <c r="FQ38" s="82"/>
      <c r="FR38" s="82"/>
      <c r="FS38" s="82"/>
      <c r="FT38" s="82"/>
      <c r="FU38" s="82"/>
      <c r="FV38" s="82"/>
      <c r="FW38" s="82"/>
      <c r="FX38" s="4"/>
      <c r="FY38" s="4"/>
      <c r="FZ38" s="4"/>
      <c r="GA38" s="4"/>
      <c r="GB38" s="7"/>
      <c r="GC38" s="198"/>
      <c r="GD38" s="4"/>
    </row>
    <row r="39" spans="3:186" ht="5.65" customHeight="1" x14ac:dyDescent="0.15">
      <c r="C39" s="8"/>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c r="EW39"/>
      <c r="EX39"/>
      <c r="EY39" s="79"/>
      <c r="EZ39" s="79"/>
      <c r="FA39" s="79"/>
      <c r="FB39" s="79"/>
      <c r="FC39" s="79"/>
      <c r="FD39" s="79"/>
      <c r="FE39" s="79"/>
      <c r="FF39" s="79"/>
      <c r="FG39" s="79"/>
      <c r="FH39" s="79"/>
      <c r="FI39" s="79"/>
      <c r="FJ39" s="79"/>
      <c r="FK39" s="79"/>
      <c r="FL39" s="79"/>
      <c r="FM39" s="79"/>
      <c r="FN39" s="79"/>
      <c r="FO39" s="79"/>
      <c r="FP39" s="79"/>
      <c r="FQ39" s="82"/>
      <c r="FR39" s="82"/>
      <c r="FS39" s="82"/>
      <c r="FT39" s="82"/>
      <c r="FU39" s="82"/>
      <c r="FV39" s="82"/>
      <c r="FW39" s="82"/>
      <c r="FX39" s="4"/>
      <c r="FY39" s="4"/>
      <c r="FZ39" s="4"/>
      <c r="GA39" s="4"/>
      <c r="GB39" s="7"/>
      <c r="GC39" s="198"/>
      <c r="GD39" s="4"/>
    </row>
    <row r="40" spans="3:186" ht="5.65" customHeight="1" x14ac:dyDescent="0.15">
      <c r="C40" s="8"/>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c r="EW40"/>
      <c r="EX40"/>
      <c r="EY40" s="79"/>
      <c r="EZ40" s="79"/>
      <c r="FA40" s="79"/>
      <c r="FB40" s="79"/>
      <c r="FC40" s="79"/>
      <c r="FD40" s="79"/>
      <c r="FE40" s="79"/>
      <c r="FF40" s="79"/>
      <c r="FG40" s="79"/>
      <c r="FH40" s="79"/>
      <c r="FI40" s="79"/>
      <c r="FJ40" s="79"/>
      <c r="FK40" s="79"/>
      <c r="FL40" s="79"/>
      <c r="FM40" s="79"/>
      <c r="FN40" s="79"/>
      <c r="FO40" s="79"/>
      <c r="FP40" s="79"/>
      <c r="FQ40" s="82"/>
      <c r="FR40" s="82"/>
      <c r="FS40" s="82"/>
      <c r="FT40" s="82"/>
      <c r="FU40" s="82"/>
      <c r="FV40" s="82"/>
      <c r="FW40" s="82"/>
      <c r="FX40" s="48"/>
      <c r="FY40" s="48"/>
      <c r="FZ40" s="48"/>
      <c r="GA40" s="48"/>
      <c r="GB40" s="76"/>
      <c r="GC40" s="198"/>
      <c r="GD40" s="50"/>
    </row>
    <row r="41" spans="3:186" ht="5.65" customHeight="1" x14ac:dyDescent="0.15">
      <c r="C41" s="8"/>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c r="EW41"/>
      <c r="EX41"/>
      <c r="EY41" s="79"/>
      <c r="EZ41" s="79"/>
      <c r="FA41" s="79"/>
      <c r="FB41" s="79"/>
      <c r="FC41" s="79"/>
      <c r="FD41" s="79"/>
      <c r="FE41" s="79"/>
      <c r="FF41" s="79"/>
      <c r="FG41" s="79"/>
      <c r="FH41" s="79"/>
      <c r="FI41" s="79"/>
      <c r="FJ41" s="79"/>
      <c r="FK41" s="79"/>
      <c r="FL41" s="79"/>
      <c r="FM41" s="79"/>
      <c r="FN41" s="79"/>
      <c r="FO41" s="79"/>
      <c r="FP41" s="79"/>
      <c r="FQ41" s="82"/>
      <c r="FR41" s="82"/>
      <c r="FS41" s="82"/>
      <c r="FT41" s="82"/>
      <c r="FU41" s="82"/>
      <c r="FV41" s="82"/>
      <c r="FW41" s="82"/>
      <c r="FX41" s="48"/>
      <c r="FY41" s="48"/>
      <c r="FZ41" s="48"/>
      <c r="GA41" s="48"/>
      <c r="GB41" s="76"/>
      <c r="GC41" s="198"/>
      <c r="GD41" s="50"/>
    </row>
    <row r="42" spans="3:186" ht="5.65" customHeight="1" x14ac:dyDescent="0.15">
      <c r="C42" s="8"/>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c r="EW42"/>
      <c r="EX42"/>
      <c r="EY42" s="79"/>
      <c r="EZ42" s="79"/>
      <c r="FA42" s="79"/>
      <c r="FB42" s="79"/>
      <c r="FC42" s="79"/>
      <c r="FD42" s="79"/>
      <c r="FE42" s="79"/>
      <c r="FF42" s="79"/>
      <c r="FG42" s="79"/>
      <c r="FH42" s="79"/>
      <c r="FI42" s="79"/>
      <c r="FJ42" s="79"/>
      <c r="FK42" s="79"/>
      <c r="FL42" s="79"/>
      <c r="FM42" s="79"/>
      <c r="FN42" s="79"/>
      <c r="FO42" s="79"/>
      <c r="FP42" s="79"/>
      <c r="FQ42" s="82"/>
      <c r="FR42" s="82"/>
      <c r="FS42" s="82"/>
      <c r="FT42" s="82"/>
      <c r="FU42" s="82"/>
      <c r="FV42" s="82"/>
      <c r="FW42" s="82"/>
      <c r="FX42" s="48"/>
      <c r="FY42" s="48"/>
      <c r="FZ42" s="48"/>
      <c r="GA42" s="48"/>
      <c r="GB42" s="76"/>
      <c r="GC42" s="4"/>
      <c r="GD42" s="50"/>
    </row>
    <row r="43" spans="3:186" ht="5.65" customHeight="1" x14ac:dyDescent="0.15">
      <c r="C43" s="8"/>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c r="EW43"/>
      <c r="EX43"/>
      <c r="EY43" s="79"/>
      <c r="EZ43" s="79"/>
      <c r="FA43" s="79"/>
      <c r="FB43" s="79"/>
      <c r="FC43" s="79"/>
      <c r="FD43" s="79"/>
      <c r="FE43" s="79"/>
      <c r="FF43" s="79"/>
      <c r="FG43" s="79"/>
      <c r="FH43" s="79"/>
      <c r="FI43" s="79"/>
      <c r="FJ43" s="79"/>
      <c r="FK43" s="79"/>
      <c r="FL43" s="79"/>
      <c r="FM43" s="79"/>
      <c r="FN43" s="79"/>
      <c r="FO43" s="79"/>
      <c r="FP43" s="79"/>
      <c r="FQ43" s="82"/>
      <c r="FR43" s="82"/>
      <c r="FS43" s="82"/>
      <c r="FT43" s="82"/>
      <c r="FU43" s="82"/>
      <c r="FV43" s="82"/>
      <c r="FW43" s="82"/>
      <c r="FX43" s="48"/>
      <c r="FY43" s="48"/>
      <c r="FZ43" s="48"/>
      <c r="GA43" s="48"/>
      <c r="GB43" s="76"/>
      <c r="GC43" s="4"/>
      <c r="GD43" s="50"/>
    </row>
    <row r="44" spans="3:186" ht="5.65" customHeight="1" x14ac:dyDescent="0.15">
      <c r="C44" s="8"/>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c r="EW44"/>
      <c r="EX44"/>
      <c r="EY44" s="45"/>
      <c r="EZ44" s="45"/>
      <c r="FA44" s="45"/>
      <c r="FB44" s="45"/>
      <c r="FC44" s="45"/>
      <c r="FD44" s="45"/>
      <c r="FE44" s="45"/>
      <c r="FF44" s="45"/>
      <c r="FG44" s="45"/>
      <c r="FH44" s="45"/>
      <c r="FI44" s="45"/>
      <c r="FJ44" s="45"/>
      <c r="FK44" s="45"/>
      <c r="FL44" s="45"/>
      <c r="FM44" s="45"/>
      <c r="FN44" s="45"/>
      <c r="FO44" s="45"/>
      <c r="FP44" s="45"/>
      <c r="FQ44" s="45"/>
      <c r="FR44" s="45"/>
      <c r="FS44" s="45"/>
      <c r="FT44" s="45"/>
      <c r="FU44" s="45"/>
      <c r="FV44" s="45"/>
      <c r="FW44" s="45"/>
      <c r="FX44" s="48"/>
      <c r="FY44" s="48"/>
      <c r="FZ44" s="48"/>
      <c r="GA44" s="48"/>
      <c r="GB44" s="76"/>
      <c r="GC44" s="13"/>
      <c r="GD44" s="50"/>
    </row>
    <row r="45" spans="3:186" ht="5.65" customHeight="1" x14ac:dyDescent="0.15">
      <c r="C45" s="8"/>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c r="EW45"/>
      <c r="EX45" s="79"/>
      <c r="EY45" s="45"/>
      <c r="EZ45" s="45"/>
      <c r="FA45" s="45"/>
      <c r="FB45" s="45"/>
      <c r="FC45" s="45"/>
      <c r="FD45" s="45"/>
      <c r="FE45" s="45"/>
      <c r="FF45" s="45"/>
      <c r="FG45" s="45"/>
      <c r="FH45" s="45"/>
      <c r="FI45" s="45"/>
      <c r="FJ45" s="45"/>
      <c r="FK45" s="45"/>
      <c r="FL45" s="45"/>
      <c r="FM45" s="45"/>
      <c r="FN45" s="45"/>
      <c r="FO45" s="45"/>
      <c r="FP45" s="45"/>
      <c r="FQ45" s="45"/>
      <c r="FR45" s="45"/>
      <c r="FS45" s="45"/>
      <c r="FT45" s="45"/>
      <c r="FU45" s="45"/>
      <c r="FV45" s="45"/>
      <c r="FW45" s="45"/>
      <c r="FX45" s="4"/>
      <c r="FY45" s="4"/>
      <c r="FZ45" s="4"/>
      <c r="GA45" s="4"/>
      <c r="GB45" s="7"/>
      <c r="GC45" s="13"/>
      <c r="GD45" s="4"/>
    </row>
    <row r="46" spans="3:186" ht="5.65" customHeight="1" x14ac:dyDescent="0.15">
      <c r="C46" s="8"/>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5"/>
      <c r="EW46"/>
      <c r="EX46"/>
      <c r="EY46" s="45"/>
      <c r="EZ46" s="45"/>
      <c r="FA46" s="45"/>
      <c r="FB46" s="45"/>
      <c r="FC46" s="45"/>
      <c r="FD46" s="45"/>
      <c r="FE46" s="45"/>
      <c r="FF46" s="45"/>
      <c r="FG46" s="45"/>
      <c r="FH46" s="45"/>
      <c r="FI46" s="45"/>
      <c r="FJ46" s="45"/>
      <c r="FK46" s="45"/>
      <c r="FL46" s="45"/>
      <c r="FM46" s="45"/>
      <c r="FN46" s="45"/>
      <c r="FO46" s="45"/>
      <c r="FP46" s="45"/>
      <c r="FQ46" s="45"/>
      <c r="FR46" s="45"/>
      <c r="FS46" s="45"/>
      <c r="FT46" s="45"/>
      <c r="FU46" s="45"/>
      <c r="FV46" s="4"/>
      <c r="FW46" s="4"/>
      <c r="FX46" s="45"/>
      <c r="FY46" s="45"/>
      <c r="FZ46" s="4"/>
      <c r="GA46" s="4"/>
      <c r="GB46" s="7"/>
      <c r="GC46" s="13"/>
      <c r="GD46" s="4"/>
    </row>
    <row r="47" spans="3:186" ht="5.65" customHeight="1" x14ac:dyDescent="0.15">
      <c r="C47" s="8"/>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90"/>
      <c r="EX47" s="90"/>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
      <c r="FW47" s="4"/>
      <c r="FX47" s="45"/>
      <c r="FY47" s="199"/>
      <c r="FZ47" s="4"/>
      <c r="GA47" s="4"/>
      <c r="GB47" s="7"/>
      <c r="GC47" s="4"/>
      <c r="GD47" s="4"/>
    </row>
    <row r="48" spans="3:186" ht="5.65" customHeight="1" x14ac:dyDescent="0.15">
      <c r="C48" s="8"/>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90"/>
      <c r="EW48" s="90"/>
      <c r="EX48" s="90"/>
      <c r="EY48" s="45"/>
      <c r="EZ48" s="45"/>
      <c r="FA48" s="45"/>
      <c r="FB48" s="45"/>
      <c r="FC48" s="45"/>
      <c r="FD48" s="45"/>
      <c r="FE48" s="45"/>
      <c r="FF48" s="45"/>
      <c r="FG48" s="45"/>
      <c r="FH48" s="45"/>
      <c r="FI48" s="45"/>
      <c r="FJ48" s="45"/>
      <c r="FK48" s="45"/>
      <c r="FL48" s="45"/>
      <c r="FM48" s="45"/>
      <c r="FN48" s="45"/>
      <c r="FO48" s="45"/>
      <c r="FP48" s="45"/>
      <c r="FQ48" s="45"/>
      <c r="FR48" s="45"/>
      <c r="FS48" s="45"/>
      <c r="FT48" s="45"/>
      <c r="FU48" s="45"/>
      <c r="FV48" s="4"/>
      <c r="FW48" s="4"/>
      <c r="FX48" s="45"/>
      <c r="FY48" s="199"/>
      <c r="FZ48" s="4"/>
      <c r="GA48" s="4"/>
      <c r="GB48" s="7"/>
      <c r="GC48" s="4"/>
      <c r="GD48" s="4"/>
    </row>
    <row r="49" spans="3:186" ht="5.65" customHeight="1" x14ac:dyDescent="0.15">
      <c r="C49" s="8"/>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90"/>
      <c r="EW49" s="90"/>
      <c r="EX49" s="90"/>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
      <c r="FW49" s="4"/>
      <c r="FX49" s="45"/>
      <c r="FY49" s="199"/>
      <c r="FZ49" s="4"/>
      <c r="GA49" s="4"/>
      <c r="GB49" s="7"/>
      <c r="GC49" s="198"/>
      <c r="GD49" s="4"/>
    </row>
    <row r="50" spans="3:186" ht="5.65" customHeight="1" x14ac:dyDescent="0.15">
      <c r="C50" s="8"/>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90"/>
      <c r="EW50" s="90"/>
      <c r="EX50" s="90"/>
      <c r="EY50" s="45"/>
      <c r="EZ50" s="45"/>
      <c r="FA50" s="45"/>
      <c r="FB50" s="45"/>
      <c r="FC50" s="45"/>
      <c r="FD50" s="45"/>
      <c r="FE50" s="45"/>
      <c r="FF50" s="45"/>
      <c r="FG50" s="45"/>
      <c r="FH50" s="45"/>
      <c r="FI50" s="45"/>
      <c r="FJ50" s="45"/>
      <c r="FK50" s="45"/>
      <c r="FL50" s="45"/>
      <c r="FM50" s="45"/>
      <c r="FN50" s="45"/>
      <c r="FO50" s="45"/>
      <c r="FP50" s="45"/>
      <c r="FQ50" s="45"/>
      <c r="FR50" s="45"/>
      <c r="FS50" s="45"/>
      <c r="FT50" s="45"/>
      <c r="FU50" s="45"/>
      <c r="FV50" s="4"/>
      <c r="FW50" s="4"/>
      <c r="FX50" s="200"/>
      <c r="FY50" s="201"/>
      <c r="FZ50" s="3"/>
      <c r="GA50" s="3"/>
      <c r="GB50" s="12"/>
      <c r="GC50" s="198"/>
      <c r="GD50" s="4"/>
    </row>
    <row r="51" spans="3:186" ht="5.65" customHeight="1" x14ac:dyDescent="0.15">
      <c r="C51" s="8"/>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90"/>
      <c r="EW51" s="90"/>
      <c r="EX51" s="90"/>
      <c r="EY51" s="89"/>
      <c r="EZ51" s="234" t="s">
        <v>0</v>
      </c>
      <c r="FA51" s="234"/>
      <c r="FB51" s="234"/>
      <c r="FC51" s="234"/>
      <c r="FD51" s="234"/>
      <c r="FE51" s="234"/>
      <c r="FF51" s="234"/>
      <c r="FG51" s="234"/>
      <c r="FH51" s="234"/>
      <c r="FI51" s="234"/>
      <c r="FJ51" s="234"/>
      <c r="FK51" s="234"/>
      <c r="FL51" s="234"/>
      <c r="FM51" s="234"/>
      <c r="FN51" s="234"/>
      <c r="FO51" s="234"/>
      <c r="FP51" s="234"/>
      <c r="FQ51" s="234"/>
      <c r="FR51" s="234"/>
      <c r="FS51" s="234"/>
      <c r="FT51" s="234"/>
      <c r="FU51" s="234"/>
      <c r="FV51" s="45"/>
      <c r="FW51" s="78"/>
      <c r="FX51" s="202"/>
      <c r="FY51" s="199"/>
      <c r="FZ51" s="48"/>
      <c r="GA51" s="48"/>
      <c r="GB51" s="76"/>
      <c r="GC51" s="235" t="s">
        <v>12</v>
      </c>
      <c r="GD51" s="50"/>
    </row>
    <row r="52" spans="3:186" ht="5.65" customHeight="1" x14ac:dyDescent="0.15">
      <c r="C52" s="8"/>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90"/>
      <c r="EW52" s="197"/>
      <c r="EX52" s="197"/>
      <c r="EY52" s="89"/>
      <c r="EZ52" s="234"/>
      <c r="FA52" s="234"/>
      <c r="FB52" s="234"/>
      <c r="FC52" s="234"/>
      <c r="FD52" s="234"/>
      <c r="FE52" s="234"/>
      <c r="FF52" s="234"/>
      <c r="FG52" s="234"/>
      <c r="FH52" s="234"/>
      <c r="FI52" s="234"/>
      <c r="FJ52" s="234"/>
      <c r="FK52" s="234"/>
      <c r="FL52" s="234"/>
      <c r="FM52" s="234"/>
      <c r="FN52" s="234"/>
      <c r="FO52" s="234"/>
      <c r="FP52" s="234"/>
      <c r="FQ52" s="234"/>
      <c r="FR52" s="234"/>
      <c r="FS52" s="234"/>
      <c r="FT52" s="234"/>
      <c r="FU52" s="234"/>
      <c r="FV52" s="45"/>
      <c r="FW52" s="78"/>
      <c r="FX52" s="89"/>
      <c r="FY52" s="199"/>
      <c r="FZ52" s="48"/>
      <c r="GA52" s="48"/>
      <c r="GB52" s="76"/>
      <c r="GC52" s="236"/>
      <c r="GD52" s="50"/>
    </row>
    <row r="53" spans="3:186" ht="5.65" customHeight="1" x14ac:dyDescent="0.15">
      <c r="C53" s="8"/>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90"/>
      <c r="EW53" s="197"/>
      <c r="EX53" s="197"/>
      <c r="EY53" s="89"/>
      <c r="FV53" s="45"/>
      <c r="FW53" s="78"/>
      <c r="FX53" s="89"/>
      <c r="FY53" s="199"/>
      <c r="FZ53" s="48"/>
      <c r="GA53" s="48"/>
      <c r="GB53" s="76"/>
      <c r="GC53" s="236"/>
      <c r="GD53" s="50"/>
    </row>
    <row r="54" spans="3:186" ht="5.65" customHeight="1" x14ac:dyDescent="0.15">
      <c r="C54" s="8"/>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90"/>
      <c r="EW54" s="4"/>
      <c r="EX54" s="4"/>
      <c r="EY54" s="89"/>
      <c r="FV54" s="45"/>
      <c r="FW54" s="78"/>
      <c r="FX54" s="89"/>
      <c r="FY54" s="199"/>
      <c r="FZ54" s="48"/>
      <c r="GA54" s="48"/>
      <c r="GB54" s="76"/>
      <c r="GC54" s="236"/>
      <c r="GD54" s="50"/>
    </row>
    <row r="55" spans="3:186" ht="5.65" customHeight="1" x14ac:dyDescent="0.15">
      <c r="C55" s="8"/>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32"/>
      <c r="EW55" s="4"/>
      <c r="EX55" s="4"/>
      <c r="EY55" s="89"/>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78"/>
      <c r="FX55" s="203"/>
      <c r="FY55" s="204"/>
      <c r="FZ55" s="87"/>
      <c r="GA55" s="87"/>
      <c r="GB55" s="88"/>
      <c r="GC55" s="237"/>
      <c r="GD55" s="50"/>
    </row>
    <row r="56" spans="3:186" ht="5.65" customHeight="1" x14ac:dyDescent="0.15">
      <c r="C56" s="8"/>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32"/>
      <c r="EW56" s="45"/>
      <c r="EX56" s="45"/>
      <c r="EY56" s="79"/>
      <c r="EZ56" s="79"/>
      <c r="FA56" s="79"/>
      <c r="FB56" s="79"/>
      <c r="FC56" s="79"/>
      <c r="FD56" s="79"/>
      <c r="FE56" s="79"/>
      <c r="FF56" s="79"/>
      <c r="FG56" s="79"/>
      <c r="FH56" s="79"/>
      <c r="FI56" s="79"/>
      <c r="FJ56" s="79"/>
      <c r="FK56" s="79"/>
      <c r="FL56" s="79"/>
      <c r="FM56" s="79"/>
      <c r="FN56" s="79"/>
      <c r="FO56" s="79"/>
      <c r="FP56" s="80"/>
      <c r="FQ56" s="81"/>
      <c r="FR56" s="82"/>
      <c r="FS56" s="82"/>
      <c r="FT56" s="82"/>
      <c r="FU56" s="82"/>
      <c r="FV56" s="82"/>
      <c r="FW56" s="82"/>
      <c r="FX56"/>
      <c r="FY56" s="157"/>
      <c r="FZ56" s="4"/>
      <c r="GA56" s="4"/>
      <c r="GB56" s="7"/>
      <c r="GC56" s="205"/>
      <c r="GD56" s="4"/>
    </row>
    <row r="57" spans="3:186" ht="5.65" customHeight="1" x14ac:dyDescent="0.15">
      <c r="C57" s="8"/>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27"/>
      <c r="EW57" s="27"/>
      <c r="EX57" s="27"/>
      <c r="EY57"/>
      <c r="EZ57"/>
      <c r="FA57"/>
      <c r="FB57"/>
      <c r="FC57"/>
      <c r="FD57"/>
      <c r="FE57"/>
      <c r="FF57"/>
      <c r="FG57"/>
      <c r="FH57"/>
      <c r="FI57"/>
      <c r="FJ57"/>
      <c r="FK57"/>
      <c r="FL57"/>
      <c r="FM57"/>
      <c r="FN57"/>
      <c r="FO57"/>
      <c r="FP57"/>
      <c r="FQ57"/>
      <c r="FR57"/>
      <c r="FS57"/>
      <c r="FT57"/>
      <c r="FU57"/>
      <c r="FX57"/>
      <c r="FY57" s="27"/>
      <c r="FZ57" s="4"/>
      <c r="GA57" s="4"/>
      <c r="GB57" s="7"/>
      <c r="GC57" s="222" t="s">
        <v>10</v>
      </c>
      <c r="GD57" s="4"/>
    </row>
    <row r="58" spans="3:186" ht="5.65" customHeight="1" x14ac:dyDescent="0.15">
      <c r="C58" s="8"/>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27"/>
      <c r="EW58" s="27"/>
      <c r="EX58" s="27"/>
      <c r="EY58"/>
      <c r="EZ58"/>
      <c r="FA58"/>
      <c r="FB58"/>
      <c r="FC58"/>
      <c r="FD58"/>
      <c r="FE58"/>
      <c r="FF58"/>
      <c r="FG58"/>
      <c r="FH58"/>
      <c r="FI58"/>
      <c r="FJ58"/>
      <c r="FK58"/>
      <c r="FL58"/>
      <c r="FM58"/>
      <c r="FN58"/>
      <c r="FO58"/>
      <c r="FP58"/>
      <c r="FQ58"/>
      <c r="FR58"/>
      <c r="FS58"/>
      <c r="FT58"/>
      <c r="FU58"/>
      <c r="FX58"/>
      <c r="FY58" s="27"/>
      <c r="FZ58" s="4"/>
      <c r="GA58" s="4"/>
      <c r="GB58" s="7"/>
      <c r="GC58" s="222"/>
      <c r="GD58" s="4"/>
    </row>
    <row r="59" spans="3:186" ht="5.65" customHeight="1" x14ac:dyDescent="0.15">
      <c r="C59" s="8"/>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27"/>
      <c r="EW59" s="27"/>
      <c r="EX59" s="27"/>
      <c r="EY59"/>
      <c r="EZ59"/>
      <c r="FA59"/>
      <c r="FB59"/>
      <c r="FC59"/>
      <c r="FD59"/>
      <c r="FE59"/>
      <c r="FF59"/>
      <c r="FG59"/>
      <c r="FH59"/>
      <c r="FI59"/>
      <c r="FJ59"/>
      <c r="FK59"/>
      <c r="FL59"/>
      <c r="FM59"/>
      <c r="FN59"/>
      <c r="FO59"/>
      <c r="FP59"/>
      <c r="FQ59"/>
      <c r="FR59"/>
      <c r="FS59"/>
      <c r="FT59"/>
      <c r="FU59"/>
      <c r="FV59"/>
      <c r="FW59" s="27"/>
      <c r="FX59" s="4"/>
      <c r="FY59" s="4"/>
      <c r="FZ59" s="4"/>
      <c r="GA59" s="4"/>
      <c r="GB59" s="7"/>
      <c r="GC59" s="222"/>
      <c r="GD59" s="4"/>
    </row>
    <row r="60" spans="3:186" ht="5.65" customHeight="1" x14ac:dyDescent="0.15">
      <c r="C60" s="8"/>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7"/>
      <c r="GC60" s="222"/>
      <c r="GD60" s="4"/>
    </row>
    <row r="61" spans="3:186" ht="5.65" customHeight="1" x14ac:dyDescent="0.15">
      <c r="C61" s="8"/>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13"/>
      <c r="FO61" s="13"/>
      <c r="FP61" s="13"/>
      <c r="FQ61" s="13"/>
      <c r="FR61" s="13"/>
      <c r="FS61" s="13"/>
      <c r="FT61" s="13"/>
      <c r="FU61" s="13"/>
      <c r="FV61" s="13"/>
      <c r="FW61" s="13"/>
      <c r="FX61" s="4"/>
      <c r="FY61" s="4"/>
      <c r="FZ61" s="4"/>
      <c r="GA61" s="4"/>
      <c r="GB61" s="7"/>
      <c r="GC61" s="222"/>
      <c r="GD61" s="4"/>
    </row>
    <row r="62" spans="3:186" ht="5.65" customHeight="1" x14ac:dyDescent="0.15">
      <c r="C62" s="8"/>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13"/>
      <c r="FO62" s="13"/>
      <c r="FP62" s="13"/>
      <c r="FQ62" s="13"/>
      <c r="FR62" s="13"/>
      <c r="FS62" s="13"/>
      <c r="FT62" s="13"/>
      <c r="FU62" s="13"/>
      <c r="FV62" s="13"/>
      <c r="FW62" s="13"/>
      <c r="FX62" s="4"/>
      <c r="FY62" s="4"/>
      <c r="FZ62" s="4"/>
      <c r="GA62" s="4"/>
      <c r="GB62" s="7"/>
      <c r="GD62" s="4"/>
    </row>
    <row r="63" spans="3:186" ht="5.65" customHeight="1" x14ac:dyDescent="0.15">
      <c r="C63" s="8"/>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206"/>
      <c r="EZ63" s="4"/>
      <c r="FA63" s="4"/>
      <c r="FB63" s="4"/>
      <c r="FC63" s="4"/>
      <c r="FD63" s="4"/>
      <c r="FE63" s="4"/>
      <c r="FF63" s="4"/>
      <c r="FG63" s="4"/>
      <c r="FH63" s="4"/>
      <c r="FI63" s="4"/>
      <c r="FJ63" s="4"/>
      <c r="FK63" s="4"/>
      <c r="FL63" s="4"/>
      <c r="FM63" s="4"/>
      <c r="FN63" s="4"/>
      <c r="FO63" s="4"/>
      <c r="FP63" s="4"/>
      <c r="FQ63" s="4"/>
      <c r="FR63" s="4"/>
      <c r="FS63" s="4"/>
      <c r="FT63" s="4"/>
      <c r="FU63" s="4"/>
      <c r="FV63" s="4"/>
      <c r="FW63" s="4"/>
      <c r="FX63" s="3"/>
      <c r="FY63" s="3"/>
      <c r="FZ63" s="3"/>
      <c r="GA63" s="3"/>
      <c r="GB63" s="12"/>
      <c r="GC63" s="3"/>
      <c r="GD63" s="4"/>
    </row>
    <row r="64" spans="3:186" ht="5.65" customHeight="1" x14ac:dyDescent="0.15">
      <c r="C64" s="8"/>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241" t="s">
        <v>233</v>
      </c>
      <c r="EZ64" s="242"/>
      <c r="FA64" s="242"/>
      <c r="FB64" s="242"/>
      <c r="FC64" s="242"/>
      <c r="FD64" s="242"/>
      <c r="FE64" s="242"/>
      <c r="FF64" s="242"/>
      <c r="FG64" s="242"/>
      <c r="FH64" s="242"/>
      <c r="FI64" s="242"/>
      <c r="FJ64" s="242"/>
      <c r="FK64" s="242"/>
      <c r="FL64" s="242"/>
      <c r="FM64" s="242"/>
      <c r="FN64" s="242"/>
      <c r="FO64" s="242"/>
      <c r="FP64" s="243"/>
      <c r="FQ64" s="243"/>
      <c r="FR64" s="243"/>
      <c r="FS64" s="243"/>
      <c r="FT64" s="243"/>
      <c r="FU64" s="243"/>
      <c r="FV64" s="243"/>
      <c r="FW64" s="244"/>
      <c r="FX64" s="4"/>
      <c r="FY64" s="4"/>
      <c r="FZ64" s="4"/>
      <c r="GA64" s="4"/>
      <c r="GB64" s="7"/>
      <c r="GC64" s="238" t="s">
        <v>11</v>
      </c>
      <c r="GD64" s="4"/>
    </row>
    <row r="65" spans="3:186" ht="5.65" customHeight="1" x14ac:dyDescent="0.15">
      <c r="C65" s="8"/>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241"/>
      <c r="EZ65" s="242"/>
      <c r="FA65" s="242"/>
      <c r="FB65" s="242"/>
      <c r="FC65" s="242"/>
      <c r="FD65" s="242"/>
      <c r="FE65" s="242"/>
      <c r="FF65" s="242"/>
      <c r="FG65" s="242"/>
      <c r="FH65" s="242"/>
      <c r="FI65" s="242"/>
      <c r="FJ65" s="242"/>
      <c r="FK65" s="242"/>
      <c r="FL65" s="242"/>
      <c r="FM65" s="242"/>
      <c r="FN65" s="242"/>
      <c r="FO65" s="242"/>
      <c r="FP65" s="243"/>
      <c r="FQ65" s="243"/>
      <c r="FR65" s="243"/>
      <c r="FS65" s="243"/>
      <c r="FT65" s="243"/>
      <c r="FU65" s="243"/>
      <c r="FV65" s="243"/>
      <c r="FW65" s="244"/>
      <c r="FX65" s="4"/>
      <c r="FY65" s="4"/>
      <c r="FZ65" s="4"/>
      <c r="GA65" s="4"/>
      <c r="GB65" s="7"/>
      <c r="GC65" s="239"/>
      <c r="GD65" s="4"/>
    </row>
    <row r="66" spans="3:186" ht="5.65" customHeight="1" x14ac:dyDescent="0.15">
      <c r="C66" s="8"/>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91"/>
      <c r="EY66" s="66"/>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63"/>
      <c r="FX66" s="207"/>
      <c r="FY66" s="207"/>
      <c r="FZ66" s="207"/>
      <c r="GA66" s="207"/>
      <c r="GB66" s="208"/>
      <c r="GC66" s="240"/>
      <c r="GD66" s="29"/>
    </row>
    <row r="67" spans="3:186" ht="5.65" customHeight="1" x14ac:dyDescent="0.15">
      <c r="C67" s="8"/>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27"/>
      <c r="EZ67" s="27"/>
      <c r="FA67" s="40"/>
      <c r="FB67" s="40"/>
      <c r="FC67" s="40"/>
      <c r="FD67" s="40"/>
      <c r="FE67" s="40"/>
      <c r="FF67" s="40"/>
      <c r="FG67" s="40"/>
      <c r="FH67" s="40"/>
      <c r="FI67" s="40"/>
      <c r="FJ67" s="40"/>
      <c r="FK67" s="40"/>
      <c r="FL67" s="27"/>
      <c r="FM67" s="27"/>
      <c r="FN67" s="27"/>
      <c r="FO67" s="40"/>
      <c r="FP67" s="40"/>
      <c r="FQ67" s="40"/>
      <c r="FR67" s="40"/>
      <c r="FS67" s="40"/>
      <c r="FT67" s="40"/>
      <c r="FU67" s="40"/>
      <c r="FV67" s="40"/>
      <c r="FW67" s="63"/>
      <c r="FX67" s="29"/>
      <c r="FY67" s="29"/>
      <c r="FZ67" s="29"/>
      <c r="GA67" s="29"/>
      <c r="GB67" s="30"/>
      <c r="GD67" s="29"/>
    </row>
    <row r="68" spans="3:186" ht="5.65" customHeight="1" x14ac:dyDescent="0.15">
      <c r="C68" s="8"/>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29"/>
      <c r="FY68" s="29"/>
      <c r="FZ68" s="29"/>
      <c r="GA68" s="29"/>
      <c r="GB68" s="30"/>
      <c r="GD68" s="29"/>
    </row>
    <row r="69" spans="3:186" ht="5.65" customHeight="1" x14ac:dyDescent="0.15">
      <c r="C69" s="8"/>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29"/>
      <c r="FY69" s="29"/>
      <c r="FZ69" s="29"/>
      <c r="GA69" s="29"/>
      <c r="GB69" s="30"/>
      <c r="GC69" s="222" t="s">
        <v>10</v>
      </c>
      <c r="GD69" s="29"/>
    </row>
    <row r="70" spans="3:186" ht="5.65" customHeight="1" x14ac:dyDescent="0.15">
      <c r="C70" s="8"/>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7"/>
      <c r="GC70" s="222"/>
      <c r="GD70" s="4"/>
    </row>
    <row r="71" spans="3:186" ht="5.65" customHeight="1" x14ac:dyDescent="0.15">
      <c r="C71" s="8"/>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7"/>
      <c r="GC71" s="222"/>
      <c r="GD71" s="4"/>
    </row>
    <row r="72" spans="3:186" ht="5.65" customHeight="1" x14ac:dyDescent="0.15">
      <c r="C72" s="8"/>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7"/>
      <c r="GC72" s="222"/>
      <c r="GD72" s="4"/>
    </row>
    <row r="73" spans="3:186" ht="5.65" customHeight="1" x14ac:dyDescent="0.15">
      <c r="C73" s="8"/>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7"/>
      <c r="GC73" s="222"/>
      <c r="GD73" s="4"/>
    </row>
    <row r="74" spans="3:186" ht="5.65" customHeight="1" x14ac:dyDescent="0.15">
      <c r="C74" s="8"/>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3"/>
      <c r="FY74" s="3"/>
      <c r="FZ74" s="3"/>
      <c r="GA74" s="3"/>
      <c r="GB74" s="12"/>
      <c r="GC74" s="3"/>
      <c r="GD74" s="4"/>
    </row>
    <row r="75" spans="3:186" ht="5.65" customHeight="1" x14ac:dyDescent="0.15">
      <c r="C75" s="8"/>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7"/>
      <c r="GC75" s="4"/>
      <c r="GD75" s="4"/>
    </row>
    <row r="76" spans="3:186" ht="5.65" customHeight="1" x14ac:dyDescent="0.15">
      <c r="C76" s="8"/>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7"/>
      <c r="GC76" s="4"/>
      <c r="GD76" s="4"/>
    </row>
    <row r="77" spans="3:186" ht="5.65" customHeight="1" x14ac:dyDescent="0.15">
      <c r="C77" s="8"/>
      <c r="D77" s="4"/>
      <c r="E77" s="4"/>
      <c r="F77" s="4"/>
      <c r="G77" s="4"/>
      <c r="H77" s="4"/>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4"/>
      <c r="FY77" s="4"/>
      <c r="FZ77" s="4"/>
      <c r="GA77" s="4"/>
      <c r="GB77" s="7"/>
      <c r="GC77" s="4"/>
      <c r="GD77" s="4"/>
    </row>
    <row r="78" spans="3:186" ht="5.65" customHeight="1" x14ac:dyDescent="0.15">
      <c r="C78" s="8"/>
      <c r="D78" s="4"/>
      <c r="E78" s="4"/>
      <c r="F78" s="4"/>
      <c r="G78" s="4"/>
      <c r="H78" s="4"/>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c r="FS78" s="39"/>
      <c r="FT78" s="39"/>
      <c r="FU78" s="39"/>
      <c r="FV78" s="39"/>
      <c r="FW78" s="39"/>
      <c r="FX78" s="4"/>
      <c r="FY78" s="4"/>
      <c r="FZ78" s="4"/>
      <c r="GA78" s="4"/>
      <c r="GB78" s="7"/>
      <c r="GC78" s="4"/>
      <c r="GD78" s="4"/>
    </row>
    <row r="79" spans="3:186" ht="5.65" customHeight="1" x14ac:dyDescent="0.15">
      <c r="C79" s="8"/>
      <c r="D79" s="4"/>
      <c r="E79" s="4"/>
      <c r="F79" s="4"/>
      <c r="G79" s="4"/>
      <c r="H79" s="4"/>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c r="FS79" s="39"/>
      <c r="FT79" s="39"/>
      <c r="FU79" s="39"/>
      <c r="FV79" s="39"/>
      <c r="FW79" s="39"/>
      <c r="FX79" s="4"/>
      <c r="FY79" s="4"/>
      <c r="FZ79" s="4"/>
      <c r="GA79" s="4"/>
      <c r="GB79" s="7"/>
      <c r="GC79" s="4"/>
      <c r="GD79" s="4"/>
    </row>
    <row r="80" spans="3:186" ht="5.65" customHeight="1" x14ac:dyDescent="0.15">
      <c r="C80" s="8"/>
      <c r="D80" s="4"/>
      <c r="E80" s="4"/>
      <c r="F80" s="4"/>
      <c r="G80" s="4"/>
      <c r="H80" s="4"/>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4"/>
      <c r="FY80" s="4"/>
      <c r="FZ80" s="4"/>
      <c r="GA80" s="4"/>
      <c r="GB80" s="7"/>
      <c r="GC80" s="4"/>
      <c r="GD80" s="4"/>
    </row>
    <row r="81" spans="3:186" ht="5.65" customHeight="1" x14ac:dyDescent="0.15">
      <c r="C81" s="8"/>
      <c r="D81" s="4"/>
      <c r="E81" s="4"/>
      <c r="F81" s="4"/>
      <c r="G81" s="4"/>
      <c r="H81" s="4"/>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4"/>
      <c r="FY81" s="4"/>
      <c r="FZ81" s="4"/>
      <c r="GA81" s="4"/>
      <c r="GB81" s="7"/>
      <c r="GC81" s="4"/>
      <c r="GD81" s="4"/>
    </row>
    <row r="82" spans="3:186" ht="5.65" customHeight="1" x14ac:dyDescent="0.15">
      <c r="C82" s="8"/>
      <c r="D82" s="4"/>
      <c r="E82" s="4"/>
      <c r="F82" s="4"/>
      <c r="G82" s="4"/>
      <c r="H82" s="4"/>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c r="FS82" s="39"/>
      <c r="FT82" s="39"/>
      <c r="FU82" s="39"/>
      <c r="FV82" s="39"/>
      <c r="FW82" s="39"/>
      <c r="FX82" s="4"/>
      <c r="FY82" s="4"/>
      <c r="FZ82" s="4"/>
      <c r="GA82" s="4"/>
      <c r="GB82" s="7"/>
      <c r="GC82" s="4"/>
      <c r="GD82" s="4"/>
    </row>
    <row r="83" spans="3:186" ht="5.65" customHeight="1" x14ac:dyDescent="0.15">
      <c r="C83" s="8"/>
      <c r="D83" s="4"/>
      <c r="E83" s="4"/>
      <c r="F83" s="4"/>
      <c r="G83" s="4"/>
      <c r="H83" s="4"/>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4"/>
      <c r="FY83" s="4"/>
      <c r="FZ83" s="4"/>
      <c r="GA83" s="4"/>
      <c r="GB83" s="7"/>
      <c r="GC83" s="4"/>
      <c r="GD83" s="4"/>
    </row>
    <row r="84" spans="3:186" ht="5.65" customHeight="1" x14ac:dyDescent="0.15">
      <c r="C84" s="8"/>
      <c r="D84" s="4"/>
      <c r="E84" s="4"/>
      <c r="F84" s="4"/>
      <c r="G84" s="4"/>
      <c r="H84" s="4"/>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c r="FS84" s="39"/>
      <c r="FT84" s="39"/>
      <c r="FU84" s="39"/>
      <c r="FV84" s="39"/>
      <c r="FW84" s="39"/>
      <c r="FX84" s="4"/>
      <c r="FY84" s="4"/>
      <c r="FZ84" s="4"/>
      <c r="GA84" s="4"/>
      <c r="GB84" s="7"/>
      <c r="GC84" s="4"/>
      <c r="GD84" s="4"/>
    </row>
    <row r="85" spans="3:186" ht="5.65" customHeight="1" x14ac:dyDescent="0.15">
      <c r="C85" s="8"/>
      <c r="D85" s="4"/>
      <c r="E85" s="4"/>
      <c r="F85" s="4"/>
      <c r="G85" s="4"/>
      <c r="H85" s="4"/>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4"/>
      <c r="FY85" s="4"/>
      <c r="FZ85" s="4"/>
      <c r="GA85" s="4"/>
      <c r="GB85" s="7"/>
      <c r="GC85" s="4"/>
      <c r="GD85" s="4"/>
    </row>
    <row r="86" spans="3:186" ht="5.65" customHeight="1" x14ac:dyDescent="0.15">
      <c r="C86" s="8"/>
      <c r="D86" s="4"/>
      <c r="E86" s="4"/>
      <c r="F86" s="4"/>
      <c r="G86" s="4"/>
      <c r="H86" s="4"/>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4"/>
      <c r="FY86" s="4"/>
      <c r="FZ86" s="4"/>
      <c r="GA86" s="4"/>
      <c r="GB86" s="7"/>
      <c r="GC86" s="4"/>
      <c r="GD86" s="4"/>
    </row>
    <row r="87" spans="3:186" ht="5.65" customHeight="1" x14ac:dyDescent="0.15">
      <c r="C87" s="8"/>
      <c r="D87" s="4"/>
      <c r="E87" s="4"/>
      <c r="F87" s="4"/>
      <c r="G87" s="4"/>
      <c r="H87" s="4"/>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c r="FS87" s="39"/>
      <c r="FT87" s="39"/>
      <c r="FU87" s="39"/>
      <c r="FV87" s="39"/>
      <c r="FW87" s="39"/>
      <c r="FX87" s="4"/>
      <c r="FY87" s="4"/>
      <c r="FZ87" s="4"/>
      <c r="GA87" s="4"/>
      <c r="GB87" s="7"/>
      <c r="GC87" s="4"/>
      <c r="GD87" s="4"/>
    </row>
    <row r="88" spans="3:186" ht="5.65" customHeight="1" x14ac:dyDescent="0.15">
      <c r="C88" s="8"/>
      <c r="D88" s="4"/>
      <c r="E88" s="4"/>
      <c r="F88" s="4"/>
      <c r="G88" s="4"/>
      <c r="H88" s="4"/>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c r="FS88" s="39"/>
      <c r="FT88" s="39"/>
      <c r="FU88" s="39"/>
      <c r="FV88" s="39"/>
      <c r="FW88" s="39"/>
      <c r="FX88" s="4"/>
      <c r="FY88" s="4"/>
      <c r="FZ88" s="4"/>
      <c r="GA88" s="4"/>
      <c r="GB88" s="7"/>
      <c r="GC88" s="4"/>
      <c r="GD88" s="4"/>
    </row>
    <row r="89" spans="3:186" ht="5.65" customHeight="1" x14ac:dyDescent="0.15">
      <c r="C89" s="8"/>
      <c r="D89" s="4"/>
      <c r="E89" s="4"/>
      <c r="F89" s="4"/>
      <c r="G89" s="4"/>
      <c r="H89" s="4"/>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c r="FS89" s="39"/>
      <c r="FT89" s="39"/>
      <c r="FU89" s="39"/>
      <c r="FV89" s="39"/>
      <c r="FW89" s="39"/>
      <c r="FX89" s="4"/>
      <c r="FY89" s="4"/>
      <c r="FZ89" s="4"/>
      <c r="GA89" s="4"/>
      <c r="GB89" s="7"/>
      <c r="GC89" s="4"/>
      <c r="GD89" s="4"/>
    </row>
    <row r="90" spans="3:186" ht="5.65" customHeight="1" x14ac:dyDescent="0.15">
      <c r="C90" s="8"/>
      <c r="D90" s="4"/>
      <c r="E90" s="4"/>
      <c r="F90" s="4"/>
      <c r="G90" s="4"/>
      <c r="H90" s="4"/>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4"/>
      <c r="FY90" s="4"/>
      <c r="FZ90" s="4"/>
      <c r="GA90" s="4"/>
      <c r="GB90" s="7"/>
      <c r="GC90" s="4"/>
      <c r="GD90" s="4"/>
    </row>
    <row r="91" spans="3:186" ht="5.65" customHeight="1" x14ac:dyDescent="0.15">
      <c r="C91" s="8"/>
      <c r="D91" s="4"/>
      <c r="E91" s="4"/>
      <c r="F91" s="4"/>
      <c r="G91" s="4"/>
      <c r="H91" s="4"/>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c r="FS91" s="39"/>
      <c r="FT91" s="39"/>
      <c r="FU91" s="39"/>
      <c r="FV91" s="39"/>
      <c r="FW91" s="39"/>
      <c r="FX91" s="4"/>
      <c r="FY91" s="4"/>
      <c r="FZ91" s="4"/>
      <c r="GA91" s="4"/>
      <c r="GB91" s="7"/>
      <c r="GC91" s="4"/>
      <c r="GD91" s="4"/>
    </row>
    <row r="92" spans="3:186" ht="5.65" customHeight="1" x14ac:dyDescent="0.15">
      <c r="C92" s="8"/>
      <c r="D92" s="4"/>
      <c r="E92" s="4"/>
      <c r="F92" s="4"/>
      <c r="G92" s="4"/>
      <c r="H92" s="4"/>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4"/>
      <c r="FY92" s="4"/>
      <c r="FZ92" s="4"/>
      <c r="GA92" s="4"/>
      <c r="GB92" s="7"/>
      <c r="GC92" s="4"/>
      <c r="GD92" s="4"/>
    </row>
    <row r="93" spans="3:186" ht="5.65" customHeight="1" x14ac:dyDescent="0.15">
      <c r="C93" s="8"/>
      <c r="D93" s="4"/>
      <c r="E93" s="4"/>
      <c r="F93" s="4"/>
      <c r="G93" s="4"/>
      <c r="H93" s="4"/>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4"/>
      <c r="FY93" s="4"/>
      <c r="FZ93" s="4"/>
      <c r="GA93" s="4"/>
      <c r="GB93" s="7"/>
      <c r="GC93" s="4"/>
      <c r="GD93" s="4"/>
    </row>
    <row r="94" spans="3:186" ht="5.65" customHeight="1" x14ac:dyDescent="0.15">
      <c r="C94" s="8"/>
      <c r="D94" s="4"/>
      <c r="E94" s="4"/>
      <c r="F94" s="4"/>
      <c r="G94" s="4"/>
      <c r="H94" s="4"/>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c r="FS94" s="39"/>
      <c r="FT94" s="39"/>
      <c r="FU94" s="39"/>
      <c r="FV94" s="39"/>
      <c r="FW94" s="39"/>
      <c r="FX94" s="4"/>
      <c r="FY94" s="4"/>
      <c r="FZ94" s="4"/>
      <c r="GA94" s="4"/>
      <c r="GB94" s="7"/>
      <c r="GC94" s="4"/>
      <c r="GD94" s="4"/>
    </row>
    <row r="95" spans="3:186" ht="5.65" customHeight="1" x14ac:dyDescent="0.15">
      <c r="C95" s="8"/>
      <c r="D95" s="4"/>
      <c r="E95" s="4"/>
      <c r="F95" s="4"/>
      <c r="G95" s="4"/>
      <c r="H95" s="4"/>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c r="EO95" s="39"/>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c r="FS95" s="39"/>
      <c r="FT95" s="39"/>
      <c r="FU95" s="39"/>
      <c r="FV95" s="39"/>
      <c r="FW95" s="39"/>
      <c r="FX95" s="4"/>
      <c r="FY95" s="4"/>
      <c r="FZ95" s="4"/>
      <c r="GA95" s="4"/>
      <c r="GB95" s="7"/>
      <c r="GC95" s="4"/>
      <c r="GD95" s="4"/>
    </row>
    <row r="96" spans="3:186" ht="5.65" customHeight="1" x14ac:dyDescent="0.15">
      <c r="C96" s="8"/>
      <c r="D96" s="4"/>
      <c r="E96" s="4"/>
      <c r="F96" s="4"/>
      <c r="G96" s="4"/>
      <c r="H96" s="4"/>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c r="EO96" s="39"/>
      <c r="EP96" s="39"/>
      <c r="EQ96" s="39"/>
      <c r="ER96" s="39"/>
      <c r="ES96" s="39"/>
      <c r="ET96" s="39"/>
      <c r="EU96" s="39"/>
      <c r="EV96" s="39"/>
      <c r="EW96" s="39"/>
      <c r="EX96" s="39"/>
      <c r="EY96" s="39"/>
      <c r="EZ96" s="39"/>
      <c r="FA96" s="39"/>
      <c r="FB96" s="39"/>
      <c r="FC96" s="39"/>
      <c r="FD96" s="39"/>
      <c r="FE96" s="39"/>
      <c r="FF96" s="39"/>
      <c r="FG96" s="39"/>
      <c r="FH96" s="39"/>
      <c r="FI96" s="39"/>
      <c r="FJ96" s="39"/>
      <c r="FK96" s="39"/>
      <c r="FL96" s="39"/>
      <c r="FM96" s="39"/>
      <c r="FN96" s="39"/>
      <c r="FO96" s="39"/>
      <c r="FP96" s="39"/>
      <c r="FQ96" s="39"/>
      <c r="FR96" s="39"/>
      <c r="FS96" s="39"/>
      <c r="FT96" s="39"/>
      <c r="FU96" s="39"/>
      <c r="FV96" s="39"/>
      <c r="FW96" s="39"/>
      <c r="FX96" s="4"/>
      <c r="FY96" s="4"/>
      <c r="FZ96" s="4"/>
      <c r="GA96" s="4"/>
      <c r="GB96" s="7"/>
      <c r="GC96" s="4"/>
      <c r="GD96" s="4"/>
    </row>
    <row r="97" spans="3:186" ht="5.65" customHeight="1" x14ac:dyDescent="0.15">
      <c r="C97" s="8"/>
      <c r="D97" s="4"/>
      <c r="E97" s="4"/>
      <c r="F97" s="4"/>
      <c r="G97" s="4"/>
      <c r="H97" s="4"/>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4"/>
      <c r="FY97" s="4"/>
      <c r="FZ97" s="4"/>
      <c r="GA97" s="4"/>
      <c r="GB97" s="7"/>
      <c r="GC97" s="4"/>
      <c r="GD97" s="4"/>
    </row>
    <row r="98" spans="3:186" ht="5.65" customHeight="1" x14ac:dyDescent="0.15">
      <c r="C98" s="8"/>
      <c r="D98" s="4"/>
      <c r="E98" s="4"/>
      <c r="F98" s="4"/>
      <c r="G98" s="4"/>
      <c r="H98" s="4"/>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c r="EO98" s="39"/>
      <c r="EP98" s="39"/>
      <c r="EQ98" s="39"/>
      <c r="ER98" s="39"/>
      <c r="ES98" s="39"/>
      <c r="ET98" s="39"/>
      <c r="EU98" s="39"/>
      <c r="EV98" s="39"/>
      <c r="EW98" s="39"/>
      <c r="EX98" s="39"/>
      <c r="EY98" s="39"/>
      <c r="EZ98" s="39"/>
      <c r="FA98" s="39"/>
      <c r="FB98" s="39"/>
      <c r="FC98" s="39"/>
      <c r="FD98" s="39"/>
      <c r="FE98" s="39"/>
      <c r="FF98" s="39"/>
      <c r="FG98" s="39"/>
      <c r="FH98" s="39"/>
      <c r="FI98" s="39"/>
      <c r="FJ98" s="39"/>
      <c r="FK98" s="39"/>
      <c r="FL98" s="39"/>
      <c r="FM98" s="39"/>
      <c r="FN98" s="39"/>
      <c r="FO98" s="39"/>
      <c r="FP98" s="39"/>
      <c r="FQ98" s="39"/>
      <c r="FR98" s="39"/>
      <c r="FS98" s="39"/>
      <c r="FT98" s="39"/>
      <c r="FU98" s="39"/>
      <c r="FV98" s="39"/>
      <c r="FW98" s="39"/>
      <c r="FX98" s="4"/>
      <c r="FY98" s="4"/>
      <c r="FZ98" s="4"/>
      <c r="GA98" s="4"/>
      <c r="GB98" s="7"/>
      <c r="GC98" s="4"/>
      <c r="GD98" s="4"/>
    </row>
    <row r="99" spans="3:186" ht="5.65" customHeight="1" x14ac:dyDescent="0.15">
      <c r="C99" s="8"/>
      <c r="D99" s="4"/>
      <c r="E99" s="4"/>
      <c r="F99" s="4"/>
      <c r="G99" s="4"/>
      <c r="H99" s="4"/>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4"/>
      <c r="FY99" s="4"/>
      <c r="FZ99" s="4"/>
      <c r="GA99" s="4"/>
      <c r="GB99" s="7"/>
      <c r="GC99" s="4"/>
      <c r="GD99" s="4"/>
    </row>
    <row r="100" spans="3:186" ht="5.65" customHeight="1" x14ac:dyDescent="0.15">
      <c r="C100" s="8"/>
      <c r="D100" s="4"/>
      <c r="E100" s="4"/>
      <c r="F100" s="4"/>
      <c r="G100" s="4"/>
      <c r="H100" s="4"/>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4"/>
      <c r="FY100" s="4"/>
      <c r="FZ100" s="4"/>
      <c r="GA100" s="4"/>
      <c r="GB100" s="7"/>
      <c r="GC100" s="4"/>
      <c r="GD100" s="4"/>
    </row>
    <row r="101" spans="3:186" ht="5.65" customHeight="1" x14ac:dyDescent="0.15">
      <c r="C101" s="8"/>
      <c r="D101" s="4"/>
      <c r="E101" s="4"/>
      <c r="F101" s="4"/>
      <c r="G101" s="4"/>
      <c r="H101" s="4"/>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4"/>
      <c r="FY101" s="4"/>
      <c r="FZ101" s="4"/>
      <c r="GA101" s="4"/>
      <c r="GB101" s="7"/>
      <c r="GC101" s="4"/>
      <c r="GD101" s="4"/>
    </row>
    <row r="102" spans="3:186" ht="5.65" customHeight="1" x14ac:dyDescent="0.15">
      <c r="C102" s="8"/>
      <c r="D102" s="4"/>
      <c r="E102" s="4"/>
      <c r="F102" s="4"/>
      <c r="G102" s="4"/>
      <c r="H102" s="4"/>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4"/>
      <c r="FY102" s="4"/>
      <c r="FZ102" s="4"/>
      <c r="GA102" s="4"/>
      <c r="GB102" s="7"/>
      <c r="GC102" s="4"/>
      <c r="GD102" s="4"/>
    </row>
    <row r="103" spans="3:186" ht="5.65" customHeight="1" x14ac:dyDescent="0.15">
      <c r="C103" s="8"/>
      <c r="D103" s="4"/>
      <c r="E103" s="4"/>
      <c r="F103" s="4"/>
      <c r="G103" s="4"/>
      <c r="H103" s="4"/>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4"/>
      <c r="FY103" s="4"/>
      <c r="FZ103" s="4"/>
      <c r="GA103" s="4"/>
      <c r="GB103" s="7"/>
      <c r="GC103" s="4"/>
      <c r="GD103" s="4"/>
    </row>
    <row r="104" spans="3:186" ht="5.65" customHeight="1" x14ac:dyDescent="0.15">
      <c r="C104" s="8"/>
      <c r="D104" s="4"/>
      <c r="E104" s="4"/>
      <c r="F104" s="4"/>
      <c r="G104" s="4"/>
      <c r="H104" s="4"/>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c r="FS104" s="39"/>
      <c r="FT104" s="39"/>
      <c r="FU104" s="39"/>
      <c r="FV104" s="39"/>
      <c r="FW104" s="39"/>
      <c r="FX104" s="4"/>
      <c r="FY104" s="4"/>
      <c r="FZ104" s="4"/>
      <c r="GA104" s="4"/>
      <c r="GB104" s="7"/>
      <c r="GC104" s="4"/>
      <c r="GD104" s="4"/>
    </row>
    <row r="105" spans="3:186" ht="5.65" customHeight="1" x14ac:dyDescent="0.15">
      <c r="C105" s="8"/>
      <c r="D105" s="4"/>
      <c r="E105" s="4"/>
      <c r="F105" s="4"/>
      <c r="G105" s="4"/>
      <c r="H105" s="4"/>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4"/>
      <c r="FY105" s="4"/>
      <c r="FZ105" s="4"/>
      <c r="GA105" s="4"/>
      <c r="GB105" s="7"/>
      <c r="GC105" s="4"/>
      <c r="GD105" s="4"/>
    </row>
    <row r="106" spans="3:186" ht="5.65" customHeight="1" x14ac:dyDescent="0.15">
      <c r="C106" s="8"/>
      <c r="D106" s="4"/>
      <c r="E106" s="4"/>
      <c r="F106" s="4"/>
      <c r="G106" s="4"/>
      <c r="H106" s="4"/>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4"/>
      <c r="FY106" s="4"/>
      <c r="FZ106" s="4"/>
      <c r="GA106" s="4"/>
      <c r="GB106" s="7"/>
      <c r="GC106" s="4"/>
      <c r="GD106" s="4"/>
    </row>
    <row r="107" spans="3:186" ht="5.65" customHeight="1" x14ac:dyDescent="0.15">
      <c r="C107" s="8"/>
      <c r="D107" s="4"/>
      <c r="E107" s="4"/>
      <c r="F107" s="4"/>
      <c r="G107" s="4"/>
      <c r="H107" s="4"/>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4"/>
      <c r="FY107" s="4"/>
      <c r="FZ107" s="4"/>
      <c r="GA107" s="4"/>
      <c r="GB107" s="7"/>
      <c r="GC107" s="4"/>
      <c r="GD107" s="4"/>
    </row>
    <row r="108" spans="3:186" ht="5.65" customHeight="1" x14ac:dyDescent="0.15">
      <c r="C108" s="8"/>
      <c r="D108" s="4"/>
      <c r="E108" s="4"/>
      <c r="F108" s="4"/>
      <c r="G108" s="4"/>
      <c r="H108" s="4"/>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4"/>
      <c r="FY108" s="4"/>
      <c r="FZ108" s="4"/>
      <c r="GA108" s="4"/>
      <c r="GB108" s="7"/>
      <c r="GC108" s="4"/>
      <c r="GD108" s="4"/>
    </row>
    <row r="109" spans="3:186" ht="5.65" customHeight="1" x14ac:dyDescent="0.15">
      <c r="C109" s="8"/>
      <c r="D109" s="4"/>
      <c r="E109" s="4"/>
      <c r="F109" s="4"/>
      <c r="G109" s="4"/>
      <c r="H109" s="4"/>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4"/>
      <c r="FY109" s="4"/>
      <c r="FZ109" s="4"/>
      <c r="GA109" s="4"/>
      <c r="GB109" s="7"/>
      <c r="GC109" s="4"/>
      <c r="GD109" s="4"/>
    </row>
    <row r="110" spans="3:186" ht="5.65" customHeight="1" x14ac:dyDescent="0.15">
      <c r="C110" s="8"/>
      <c r="D110" s="4"/>
      <c r="E110" s="4"/>
      <c r="F110" s="4"/>
      <c r="G110" s="4"/>
      <c r="H110" s="4"/>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4"/>
      <c r="FY110" s="4"/>
      <c r="FZ110" s="4"/>
      <c r="GA110" s="4"/>
      <c r="GB110" s="7"/>
      <c r="GC110" s="4"/>
      <c r="GD110" s="4"/>
    </row>
    <row r="111" spans="3:186" ht="5.65" customHeight="1" x14ac:dyDescent="0.15">
      <c r="C111" s="8"/>
      <c r="D111" s="4"/>
      <c r="E111" s="4"/>
      <c r="F111" s="4"/>
      <c r="G111" s="4"/>
      <c r="H111" s="4"/>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4"/>
      <c r="FY111" s="4"/>
      <c r="FZ111" s="4"/>
      <c r="GA111" s="4"/>
      <c r="GB111" s="7"/>
      <c r="GC111" s="4"/>
      <c r="GD111" s="4"/>
    </row>
    <row r="112" spans="3:186" ht="5.65" customHeight="1" x14ac:dyDescent="0.15">
      <c r="C112" s="8"/>
      <c r="D112" s="4"/>
      <c r="E112" s="4"/>
      <c r="F112" s="4"/>
      <c r="G112" s="4"/>
      <c r="H112" s="4"/>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4"/>
      <c r="FY112" s="4"/>
      <c r="FZ112" s="4"/>
      <c r="GA112" s="4"/>
      <c r="GB112" s="7"/>
      <c r="GC112" s="4"/>
      <c r="GD112" s="4"/>
    </row>
    <row r="113" spans="3:186" ht="5.65" customHeight="1" x14ac:dyDescent="0.15">
      <c r="C113" s="8"/>
      <c r="D113" s="4"/>
      <c r="E113" s="4"/>
      <c r="F113" s="4"/>
      <c r="G113" s="4"/>
      <c r="H113" s="4"/>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c r="FS113" s="39"/>
      <c r="FT113" s="39"/>
      <c r="FU113" s="39"/>
      <c r="FV113" s="39"/>
      <c r="FW113" s="39"/>
      <c r="FX113" s="4"/>
      <c r="FY113" s="4"/>
      <c r="FZ113" s="4"/>
      <c r="GA113" s="4"/>
      <c r="GB113" s="7"/>
      <c r="GC113" s="4"/>
      <c r="GD113" s="4"/>
    </row>
    <row r="114" spans="3:186" ht="5.65" customHeight="1" x14ac:dyDescent="0.15">
      <c r="C114" s="8"/>
      <c r="D114" s="4"/>
      <c r="E114" s="4"/>
      <c r="F114" s="4"/>
      <c r="G114" s="4"/>
      <c r="H114" s="4"/>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c r="FS114" s="39"/>
      <c r="FT114" s="39"/>
      <c r="FU114" s="39"/>
      <c r="FV114" s="39"/>
      <c r="FW114" s="39"/>
      <c r="FX114" s="4"/>
      <c r="FY114" s="4"/>
      <c r="FZ114" s="4"/>
      <c r="GA114" s="4"/>
      <c r="GB114" s="7"/>
      <c r="GC114" s="4"/>
      <c r="GD114" s="4"/>
    </row>
    <row r="115" spans="3:186" ht="5.65" customHeight="1" x14ac:dyDescent="0.15">
      <c r="C115" s="8"/>
      <c r="D115" s="4"/>
      <c r="E115" s="4"/>
      <c r="F115" s="4"/>
      <c r="G115" s="4"/>
      <c r="H115" s="4"/>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c r="FS115" s="39"/>
      <c r="FT115" s="39"/>
      <c r="FU115" s="39"/>
      <c r="FV115" s="39"/>
      <c r="FW115" s="39"/>
      <c r="FX115" s="4"/>
      <c r="FY115" s="4"/>
      <c r="FZ115" s="4"/>
      <c r="GA115" s="4"/>
      <c r="GB115" s="7"/>
      <c r="GC115" s="4"/>
      <c r="GD115" s="4"/>
    </row>
    <row r="116" spans="3:186" ht="5.65" customHeight="1" x14ac:dyDescent="0.15">
      <c r="C116" s="8"/>
      <c r="D116" s="4"/>
      <c r="E116" s="4"/>
      <c r="F116" s="4"/>
      <c r="G116" s="4"/>
      <c r="H116" s="4"/>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4"/>
      <c r="FY116" s="4"/>
      <c r="FZ116" s="4"/>
      <c r="GA116" s="4"/>
      <c r="GB116" s="7"/>
      <c r="GC116" s="4"/>
      <c r="GD116" s="4"/>
    </row>
    <row r="117" spans="3:186" ht="5.65" customHeight="1" x14ac:dyDescent="0.15">
      <c r="C117" s="8"/>
      <c r="D117" s="4"/>
      <c r="E117" s="4"/>
      <c r="F117" s="4"/>
      <c r="G117" s="4"/>
      <c r="H117" s="4"/>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4"/>
      <c r="FY117" s="4"/>
      <c r="FZ117" s="4"/>
      <c r="GA117" s="4"/>
      <c r="GB117" s="7"/>
      <c r="GC117" s="4"/>
      <c r="GD117" s="4"/>
    </row>
    <row r="118" spans="3:186" ht="5.65" customHeight="1" x14ac:dyDescent="0.15">
      <c r="C118" s="8"/>
      <c r="D118" s="4"/>
      <c r="E118" s="4"/>
      <c r="F118" s="4"/>
      <c r="G118" s="4"/>
      <c r="H118" s="4"/>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39"/>
      <c r="EU118" s="39"/>
      <c r="EV118" s="39"/>
      <c r="EW118" s="39"/>
      <c r="EX118" s="39"/>
      <c r="EY118" s="39"/>
      <c r="EZ118" s="39"/>
      <c r="FA118" s="39"/>
      <c r="FB118" s="39"/>
      <c r="FC118" s="39"/>
      <c r="FD118" s="39"/>
      <c r="FE118" s="39"/>
      <c r="FF118" s="39"/>
      <c r="FG118" s="39"/>
      <c r="FH118" s="39"/>
      <c r="FI118" s="39"/>
      <c r="FJ118" s="39"/>
      <c r="FK118" s="39"/>
      <c r="FL118" s="39"/>
      <c r="FM118" s="39"/>
      <c r="FN118" s="39"/>
      <c r="FO118" s="39"/>
      <c r="FP118" s="39"/>
      <c r="FQ118" s="39"/>
      <c r="FR118" s="39"/>
      <c r="FS118" s="39"/>
      <c r="FT118" s="39"/>
      <c r="FU118" s="39"/>
      <c r="FV118" s="39"/>
      <c r="FW118" s="39"/>
      <c r="FX118" s="4"/>
      <c r="FY118" s="4"/>
      <c r="FZ118" s="4"/>
      <c r="GA118" s="4"/>
      <c r="GB118" s="7"/>
      <c r="GC118" s="4"/>
      <c r="GD118" s="4"/>
    </row>
    <row r="119" spans="3:186" ht="5.65" customHeight="1" x14ac:dyDescent="0.15">
      <c r="C119" s="8"/>
      <c r="D119" s="4"/>
      <c r="E119" s="4"/>
      <c r="F119" s="4"/>
      <c r="G119" s="4"/>
      <c r="H119" s="4"/>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4"/>
      <c r="FY119" s="4"/>
      <c r="FZ119" s="4"/>
      <c r="GA119" s="4"/>
      <c r="GB119" s="7"/>
      <c r="GC119" s="4"/>
      <c r="GD119" s="4"/>
    </row>
    <row r="120" spans="3:186" ht="5.65" customHeight="1" x14ac:dyDescent="0.15">
      <c r="C120" s="8"/>
      <c r="D120" s="4"/>
      <c r="E120" s="4"/>
      <c r="F120" s="4"/>
      <c r="G120" s="4"/>
      <c r="H120" s="4"/>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c r="EO120" s="39"/>
      <c r="EP120" s="39"/>
      <c r="EQ120" s="39"/>
      <c r="ER120" s="39"/>
      <c r="ES120" s="39"/>
      <c r="ET120" s="39"/>
      <c r="EU120" s="39"/>
      <c r="EV120" s="39"/>
      <c r="EW120" s="39"/>
      <c r="EX120" s="39"/>
      <c r="EY120" s="39"/>
      <c r="EZ120" s="39"/>
      <c r="FA120" s="39"/>
      <c r="FB120" s="39"/>
      <c r="FC120" s="39"/>
      <c r="FD120" s="39"/>
      <c r="FE120" s="39"/>
      <c r="FF120" s="39"/>
      <c r="FG120" s="39"/>
      <c r="FH120" s="39"/>
      <c r="FI120" s="39"/>
      <c r="FJ120" s="39"/>
      <c r="FK120" s="39"/>
      <c r="FL120" s="39"/>
      <c r="FM120" s="39"/>
      <c r="FN120" s="39"/>
      <c r="FO120" s="39"/>
      <c r="FP120" s="39"/>
      <c r="FQ120" s="39"/>
      <c r="FR120" s="39"/>
      <c r="FS120" s="39"/>
      <c r="FT120" s="39"/>
      <c r="FU120" s="39"/>
      <c r="FV120" s="39"/>
      <c r="FW120" s="39"/>
      <c r="FX120" s="4"/>
      <c r="FY120" s="4"/>
      <c r="FZ120" s="4"/>
      <c r="GA120" s="4"/>
      <c r="GB120" s="7"/>
      <c r="GC120" s="4"/>
      <c r="GD120" s="4"/>
    </row>
    <row r="121" spans="3:186" ht="5.65" customHeight="1" x14ac:dyDescent="0.15">
      <c r="C121" s="8"/>
      <c r="D121" s="4"/>
      <c r="E121" s="4"/>
      <c r="F121" s="4"/>
      <c r="G121" s="4"/>
      <c r="H121" s="4"/>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c r="EO121" s="39"/>
      <c r="EP121" s="39"/>
      <c r="EQ121" s="39"/>
      <c r="ER121" s="39"/>
      <c r="ES121" s="39"/>
      <c r="ET121" s="39"/>
      <c r="EU121" s="39"/>
      <c r="EV121" s="39"/>
      <c r="EW121" s="39"/>
      <c r="EX121" s="39"/>
      <c r="EY121" s="39"/>
      <c r="EZ121" s="39"/>
      <c r="FA121" s="39"/>
      <c r="FB121" s="39"/>
      <c r="FC121" s="39"/>
      <c r="FD121" s="39"/>
      <c r="FE121" s="39"/>
      <c r="FF121" s="39"/>
      <c r="FG121" s="39"/>
      <c r="FH121" s="39"/>
      <c r="FI121" s="39"/>
      <c r="FJ121" s="39"/>
      <c r="FK121" s="39"/>
      <c r="FL121" s="39"/>
      <c r="FM121" s="39"/>
      <c r="FN121" s="39"/>
      <c r="FO121" s="39"/>
      <c r="FP121" s="39"/>
      <c r="FQ121" s="39"/>
      <c r="FR121" s="39"/>
      <c r="FS121" s="39"/>
      <c r="FT121" s="39"/>
      <c r="FU121" s="39"/>
      <c r="FV121" s="39"/>
      <c r="FW121" s="39"/>
      <c r="FX121" s="4"/>
      <c r="FY121" s="4"/>
      <c r="FZ121" s="4"/>
      <c r="GA121" s="4"/>
      <c r="GB121" s="7"/>
      <c r="GC121" s="4"/>
      <c r="GD121" s="4"/>
    </row>
    <row r="122" spans="3:186" ht="5.65" customHeight="1" x14ac:dyDescent="0.15">
      <c r="C122" s="8"/>
      <c r="D122" s="4"/>
      <c r="E122" s="4"/>
      <c r="F122" s="4"/>
      <c r="G122" s="4"/>
      <c r="H122" s="4"/>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4"/>
      <c r="FY122" s="4"/>
      <c r="FZ122" s="4"/>
      <c r="GA122" s="4"/>
      <c r="GB122" s="7"/>
      <c r="GC122" s="4"/>
      <c r="GD122" s="4"/>
    </row>
    <row r="123" spans="3:186" ht="5.65" customHeight="1" x14ac:dyDescent="0.15">
      <c r="C123" s="8"/>
      <c r="D123" s="4"/>
      <c r="E123" s="4"/>
      <c r="F123" s="4"/>
      <c r="G123" s="4"/>
      <c r="H123" s="4"/>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c r="FS123" s="39"/>
      <c r="FT123" s="39"/>
      <c r="FU123" s="39"/>
      <c r="FV123" s="39"/>
      <c r="FW123" s="39"/>
      <c r="FX123" s="4"/>
      <c r="FY123" s="4"/>
      <c r="FZ123" s="4"/>
      <c r="GA123" s="4"/>
      <c r="GB123" s="7"/>
      <c r="GC123" s="4"/>
      <c r="GD123" s="4"/>
    </row>
    <row r="124" spans="3:186" ht="5.65" customHeight="1" x14ac:dyDescent="0.15">
      <c r="C124" s="8"/>
      <c r="D124" s="4"/>
      <c r="E124" s="4"/>
      <c r="F124" s="4"/>
      <c r="G124" s="4"/>
      <c r="H124" s="4"/>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4"/>
      <c r="FY124" s="4"/>
      <c r="FZ124" s="4"/>
      <c r="GA124" s="4"/>
      <c r="GB124" s="7"/>
      <c r="GC124" s="4"/>
      <c r="GD124" s="4"/>
    </row>
    <row r="125" spans="3:186" ht="5.65" customHeight="1" x14ac:dyDescent="0.15">
      <c r="C125" s="8"/>
      <c r="D125" s="4"/>
      <c r="E125" s="4"/>
      <c r="F125" s="4"/>
      <c r="G125" s="4"/>
      <c r="H125" s="4"/>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4"/>
      <c r="FY125" s="4"/>
      <c r="FZ125" s="4"/>
      <c r="GA125" s="4"/>
      <c r="GB125" s="7"/>
      <c r="GC125" s="4"/>
      <c r="GD125" s="4"/>
    </row>
    <row r="126" spans="3:186" ht="5.65" customHeight="1" x14ac:dyDescent="0.15">
      <c r="C126" s="8"/>
      <c r="D126" s="4"/>
      <c r="E126" s="4"/>
      <c r="F126" s="4"/>
      <c r="G126" s="4"/>
      <c r="H126" s="4"/>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4"/>
      <c r="FY126" s="4"/>
      <c r="FZ126" s="4"/>
      <c r="GA126" s="4"/>
      <c r="GB126" s="7"/>
      <c r="GC126" s="4"/>
      <c r="GD126" s="4"/>
    </row>
    <row r="127" spans="3:186" ht="5.65" customHeight="1" x14ac:dyDescent="0.15">
      <c r="C127" s="8"/>
      <c r="D127" s="4"/>
      <c r="E127" s="4"/>
      <c r="F127" s="4"/>
      <c r="G127" s="4"/>
      <c r="H127" s="4"/>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4"/>
      <c r="FY127" s="4"/>
      <c r="FZ127" s="4"/>
      <c r="GA127" s="4"/>
      <c r="GB127" s="7"/>
      <c r="GC127" s="4"/>
      <c r="GD127" s="4"/>
    </row>
    <row r="128" spans="3:186" ht="5.65" customHeight="1" x14ac:dyDescent="0.15">
      <c r="C128" s="8"/>
      <c r="D128" s="4"/>
      <c r="E128" s="4"/>
      <c r="F128" s="4"/>
      <c r="G128" s="4"/>
      <c r="H128" s="4"/>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4"/>
      <c r="FY128" s="4"/>
      <c r="FZ128" s="4"/>
      <c r="GA128" s="4"/>
      <c r="GB128" s="7"/>
      <c r="GC128" s="4"/>
      <c r="GD128" s="4"/>
    </row>
    <row r="129" spans="2:186" ht="5.65" customHeight="1" x14ac:dyDescent="0.15">
      <c r="C129" s="8"/>
      <c r="D129" s="4"/>
      <c r="E129" s="4"/>
      <c r="F129" s="4"/>
      <c r="G129" s="4"/>
      <c r="H129" s="4"/>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4"/>
      <c r="FY129" s="4"/>
      <c r="FZ129" s="4"/>
      <c r="GA129" s="4"/>
      <c r="GB129" s="7"/>
      <c r="GC129" s="4"/>
      <c r="GD129" s="4"/>
    </row>
    <row r="130" spans="2:186" ht="5.65" customHeight="1" x14ac:dyDescent="0.15">
      <c r="C130" s="8"/>
      <c r="D130" s="4"/>
      <c r="E130" s="4"/>
      <c r="F130" s="4"/>
      <c r="G130" s="4"/>
      <c r="H130" s="4"/>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4"/>
      <c r="FY130" s="4"/>
      <c r="FZ130" s="4"/>
      <c r="GA130" s="4"/>
      <c r="GB130" s="7"/>
      <c r="GC130" s="4"/>
      <c r="GD130" s="4"/>
    </row>
    <row r="131" spans="2:186" ht="5.65" customHeight="1" x14ac:dyDescent="0.15">
      <c r="B131" s="14"/>
      <c r="C131" s="26"/>
      <c r="D131" s="27"/>
      <c r="E131" s="4"/>
      <c r="F131" s="27"/>
      <c r="G131" s="27"/>
      <c r="H131" s="27"/>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27"/>
      <c r="FY131" s="27"/>
      <c r="FZ131" s="27"/>
      <c r="GA131" s="4"/>
      <c r="GB131" s="7"/>
      <c r="GC131" s="4"/>
      <c r="GD131" s="4"/>
    </row>
    <row r="132" spans="2:186" ht="5.65" customHeight="1" x14ac:dyDescent="0.15">
      <c r="B132" s="14"/>
      <c r="C132" s="26"/>
      <c r="D132" s="27"/>
      <c r="E132" s="4"/>
      <c r="F132" s="27"/>
      <c r="G132" s="27"/>
      <c r="H132" s="27"/>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27"/>
      <c r="FY132" s="27"/>
      <c r="FZ132" s="27"/>
      <c r="GA132" s="4"/>
      <c r="GB132" s="7"/>
      <c r="GC132" s="4"/>
      <c r="GD132" s="4"/>
    </row>
    <row r="133" spans="2:186" ht="5.65" customHeight="1" x14ac:dyDescent="0.15">
      <c r="B133" s="14"/>
      <c r="C133" s="26"/>
      <c r="D133" s="27"/>
      <c r="E133" s="4"/>
      <c r="F133" s="27"/>
      <c r="G133" s="27"/>
      <c r="H133" s="27"/>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c r="FS133" s="39"/>
      <c r="FT133" s="39"/>
      <c r="FU133" s="39"/>
      <c r="FV133" s="39"/>
      <c r="FW133" s="39"/>
      <c r="FX133" s="27"/>
      <c r="FY133" s="27"/>
      <c r="FZ133" s="27"/>
      <c r="GA133" s="4"/>
      <c r="GB133" s="7"/>
      <c r="GC133" s="4"/>
      <c r="GD133" s="4"/>
    </row>
    <row r="134" spans="2:186" ht="5.65" customHeight="1" x14ac:dyDescent="0.15">
      <c r="B134" s="14"/>
      <c r="C134" s="26"/>
      <c r="D134" s="27"/>
      <c r="E134" s="4"/>
      <c r="F134" s="27"/>
      <c r="G134" s="27"/>
      <c r="H134" s="27"/>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c r="FS134" s="39"/>
      <c r="FT134" s="39"/>
      <c r="FU134" s="39"/>
      <c r="FV134" s="39"/>
      <c r="FW134" s="39"/>
      <c r="FX134" s="27"/>
      <c r="FY134" s="27"/>
      <c r="FZ134" s="27"/>
      <c r="GA134" s="4"/>
      <c r="GB134" s="7"/>
      <c r="GC134" s="4"/>
      <c r="GD134" s="4"/>
    </row>
    <row r="135" spans="2:186" ht="5.65" customHeight="1" x14ac:dyDescent="0.15">
      <c r="B135" s="14"/>
      <c r="C135" s="26"/>
      <c r="D135" s="27"/>
      <c r="E135" s="4"/>
      <c r="F135" s="27"/>
      <c r="G135" s="27"/>
      <c r="H135" s="27"/>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27"/>
      <c r="FY135" s="27"/>
      <c r="FZ135" s="27"/>
      <c r="GA135" s="4"/>
      <c r="GB135" s="7"/>
      <c r="GC135" s="4"/>
      <c r="GD135" s="4"/>
    </row>
    <row r="136" spans="2:186" ht="5.65" customHeight="1" x14ac:dyDescent="0.15">
      <c r="B136" s="14"/>
      <c r="C136" s="26"/>
      <c r="D136" s="27"/>
      <c r="E136" s="4"/>
      <c r="F136" s="27"/>
      <c r="G136" s="27"/>
      <c r="H136" s="27"/>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27"/>
      <c r="FY136" s="27"/>
      <c r="FZ136" s="27"/>
      <c r="GA136" s="4"/>
      <c r="GB136" s="7"/>
      <c r="GC136" s="4"/>
      <c r="GD136" s="4"/>
    </row>
    <row r="137" spans="2:186" ht="5.65" customHeight="1" x14ac:dyDescent="0.15">
      <c r="B137" s="14"/>
      <c r="C137" s="26"/>
      <c r="D137" s="27"/>
      <c r="E137" s="4"/>
      <c r="F137" s="27"/>
      <c r="G137" s="27"/>
      <c r="H137" s="27"/>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27"/>
      <c r="FY137" s="27"/>
      <c r="FZ137" s="27"/>
      <c r="GA137" s="4"/>
      <c r="GB137" s="7"/>
      <c r="GC137" s="4"/>
      <c r="GD137" s="4"/>
    </row>
    <row r="138" spans="2:186" ht="5.65" customHeight="1" x14ac:dyDescent="0.15">
      <c r="B138" s="14"/>
      <c r="C138" s="26"/>
      <c r="D138" s="27"/>
      <c r="E138" s="4"/>
      <c r="F138" s="27"/>
      <c r="G138" s="27"/>
      <c r="H138" s="27"/>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27"/>
      <c r="FY138" s="27"/>
      <c r="FZ138" s="27"/>
      <c r="GA138" s="4"/>
      <c r="GB138" s="7"/>
      <c r="GC138" s="4"/>
      <c r="GD138" s="4"/>
    </row>
    <row r="139" spans="2:186" ht="5.65" customHeight="1" x14ac:dyDescent="0.15">
      <c r="B139" s="14"/>
      <c r="C139" s="26"/>
      <c r="D139" s="27"/>
      <c r="E139" s="4"/>
      <c r="F139" s="27"/>
      <c r="G139" s="27"/>
      <c r="H139" s="27"/>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27"/>
      <c r="FY139" s="27"/>
      <c r="FZ139" s="27"/>
      <c r="GA139" s="4"/>
      <c r="GB139" s="7"/>
      <c r="GC139" s="4"/>
      <c r="GD139" s="4"/>
    </row>
    <row r="140" spans="2:186" ht="5.65" customHeight="1" x14ac:dyDescent="0.15">
      <c r="B140" s="14"/>
      <c r="C140" s="26"/>
      <c r="D140" s="27"/>
      <c r="E140" s="4"/>
      <c r="F140" s="27"/>
      <c r="G140" s="27"/>
      <c r="H140" s="27"/>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27"/>
      <c r="FY140" s="27"/>
      <c r="FZ140" s="27"/>
      <c r="GA140" s="4"/>
      <c r="GB140" s="7"/>
      <c r="GC140" s="4"/>
      <c r="GD140" s="4"/>
    </row>
    <row r="141" spans="2:186" ht="5.65" customHeight="1" x14ac:dyDescent="0.15">
      <c r="B141" s="14"/>
      <c r="C141" s="26"/>
      <c r="D141" s="27"/>
      <c r="E141" s="4"/>
      <c r="F141" s="27"/>
      <c r="G141" s="27"/>
      <c r="H141" s="27"/>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27"/>
      <c r="FY141" s="27"/>
      <c r="FZ141" s="27"/>
      <c r="GA141" s="4"/>
      <c r="GB141" s="7"/>
      <c r="GC141" s="4"/>
      <c r="GD141" s="4"/>
    </row>
    <row r="142" spans="2:186" ht="5.65" customHeight="1" x14ac:dyDescent="0.15">
      <c r="B142" s="14"/>
      <c r="C142" s="26"/>
      <c r="D142" s="27"/>
      <c r="E142" s="27"/>
      <c r="F142" s="27"/>
      <c r="G142" s="27"/>
      <c r="H142" s="27"/>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27"/>
      <c r="FY142" s="27"/>
      <c r="FZ142" s="27"/>
      <c r="GA142" s="27"/>
      <c r="GB142" s="28"/>
      <c r="GC142" s="4"/>
      <c r="GD142" s="4"/>
    </row>
    <row r="143" spans="2:186" ht="5.65" customHeight="1" x14ac:dyDescent="0.15">
      <c r="B143" s="14"/>
      <c r="C143" s="26"/>
      <c r="D143" s="27"/>
      <c r="E143" s="27"/>
      <c r="F143" s="27"/>
      <c r="G143" s="27"/>
      <c r="H143" s="27"/>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27"/>
      <c r="FY143" s="27"/>
      <c r="FZ143" s="27"/>
      <c r="GA143" s="27"/>
      <c r="GB143" s="28"/>
      <c r="GC143" s="4"/>
      <c r="GD143" s="4"/>
    </row>
    <row r="144" spans="2:186" ht="5.65" customHeight="1" x14ac:dyDescent="0.15">
      <c r="B144" s="14"/>
      <c r="C144" s="26"/>
      <c r="D144" s="27"/>
      <c r="E144" s="27"/>
      <c r="F144" s="27"/>
      <c r="G144" s="27"/>
      <c r="H144" s="27"/>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27"/>
      <c r="FY144" s="27"/>
      <c r="FZ144" s="27"/>
      <c r="GA144" s="27"/>
      <c r="GB144" s="28"/>
      <c r="GC144" s="4"/>
      <c r="GD144" s="4"/>
    </row>
    <row r="145" spans="2:213" ht="5.65" customHeight="1" x14ac:dyDescent="0.15">
      <c r="B145" s="14"/>
      <c r="C145" s="26"/>
      <c r="D145" s="27"/>
      <c r="E145" s="27"/>
      <c r="F145" s="27"/>
      <c r="G145" s="27"/>
      <c r="H145" s="27"/>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27"/>
      <c r="FY145" s="27"/>
      <c r="FZ145" s="27"/>
      <c r="GA145" s="27"/>
      <c r="GB145" s="28"/>
      <c r="GC145" s="4"/>
      <c r="GD145" s="4"/>
    </row>
    <row r="146" spans="2:213" ht="5.65" customHeight="1" x14ac:dyDescent="0.15">
      <c r="B146" s="14"/>
      <c r="C146" s="26"/>
      <c r="D146" s="27"/>
      <c r="E146" s="27"/>
      <c r="F146" s="27"/>
      <c r="G146" s="27"/>
      <c r="H146" s="27"/>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27"/>
      <c r="FY146" s="27"/>
      <c r="FZ146" s="27"/>
      <c r="GA146" s="27"/>
      <c r="GB146" s="28"/>
      <c r="GC146" s="4"/>
      <c r="GD146" s="4"/>
    </row>
    <row r="147" spans="2:213" ht="5.65" customHeight="1" x14ac:dyDescent="0.15">
      <c r="C147" s="8"/>
      <c r="D147" s="4"/>
      <c r="E147" s="4"/>
      <c r="F147" s="4"/>
      <c r="G147" s="4"/>
      <c r="H147" s="4"/>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27"/>
      <c r="FY147" s="27"/>
      <c r="FZ147" s="27"/>
      <c r="GA147" s="27"/>
      <c r="GB147" s="28"/>
      <c r="GC147" s="4"/>
      <c r="GD147" s="4"/>
    </row>
    <row r="148" spans="2:213" ht="5.65" customHeight="1" x14ac:dyDescent="0.15">
      <c r="C148" s="8"/>
      <c r="D148" s="4"/>
      <c r="E148" s="4"/>
      <c r="F148" s="4"/>
      <c r="G148" s="4"/>
      <c r="H148" s="4"/>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27"/>
      <c r="FY148" s="27"/>
      <c r="FZ148" s="27"/>
      <c r="GA148" s="27"/>
      <c r="GB148" s="28"/>
      <c r="GC148" s="4"/>
      <c r="GD148" s="4"/>
    </row>
    <row r="149" spans="2:213" ht="5.65" customHeight="1" x14ac:dyDescent="0.15">
      <c r="C149" s="8"/>
      <c r="D149" s="4"/>
      <c r="E149" s="4"/>
      <c r="F149" s="4"/>
      <c r="G149" s="4"/>
      <c r="H149" s="4"/>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27"/>
      <c r="FY149" s="27"/>
      <c r="FZ149" s="27"/>
      <c r="GA149" s="27"/>
      <c r="GB149" s="28"/>
      <c r="GC149" s="4"/>
      <c r="GD149" s="4"/>
    </row>
    <row r="150" spans="2:213" ht="5.65" customHeight="1" x14ac:dyDescent="0.15">
      <c r="C150" s="8"/>
      <c r="D150" s="4"/>
      <c r="E150" s="4"/>
      <c r="F150" s="4"/>
      <c r="G150" s="4"/>
      <c r="H150" s="4"/>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27"/>
      <c r="FY150" s="27"/>
      <c r="FZ150" s="27"/>
      <c r="GA150" s="27"/>
      <c r="GB150" s="28"/>
      <c r="GC150" s="4"/>
      <c r="GD150" s="4"/>
      <c r="GE150" s="13"/>
      <c r="GF150" s="13"/>
      <c r="GG150" s="13"/>
      <c r="GH150" s="13"/>
      <c r="GI150" s="13"/>
      <c r="GJ150" s="13"/>
      <c r="GK150" s="13"/>
      <c r="GL150" s="13"/>
      <c r="GM150" s="13"/>
      <c r="GN150" s="13"/>
      <c r="GO150" s="13"/>
      <c r="GP150" s="13"/>
      <c r="GQ150" s="13"/>
      <c r="GR150" s="13"/>
      <c r="GS150" s="13"/>
      <c r="GT150" s="13"/>
      <c r="GU150" s="13"/>
      <c r="GV150" s="13"/>
      <c r="GW150" s="13"/>
      <c r="GX150" s="13"/>
      <c r="GY150" s="13"/>
      <c r="GZ150" s="13"/>
      <c r="HA150" s="13"/>
      <c r="HB150" s="13"/>
      <c r="HC150" s="13"/>
      <c r="HD150" s="13"/>
      <c r="HE150" s="13"/>
    </row>
    <row r="151" spans="2:213" ht="5.65" customHeight="1" x14ac:dyDescent="0.15">
      <c r="C151" s="8"/>
      <c r="D151" s="4"/>
      <c r="E151" s="4"/>
      <c r="F151" s="4"/>
      <c r="G151" s="4"/>
      <c r="H151" s="4"/>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27"/>
      <c r="FY151" s="27"/>
      <c r="FZ151" s="27"/>
      <c r="GA151" s="27"/>
      <c r="GB151" s="28"/>
      <c r="GC151" s="4"/>
      <c r="GD151" s="4"/>
      <c r="GE151" s="13"/>
      <c r="GF151" s="13"/>
      <c r="GG151" s="13"/>
      <c r="GH151" s="13"/>
      <c r="GI151" s="13"/>
      <c r="GJ151" s="13"/>
      <c r="GK151" s="13"/>
      <c r="GL151" s="13"/>
      <c r="GM151" s="13"/>
      <c r="GN151" s="13"/>
      <c r="GO151" s="13"/>
      <c r="GP151" s="13"/>
      <c r="GQ151" s="13"/>
      <c r="GR151" s="13"/>
      <c r="GS151" s="13"/>
      <c r="GT151" s="13"/>
      <c r="GU151" s="13"/>
      <c r="GV151" s="13"/>
      <c r="GW151" s="13"/>
      <c r="GX151" s="13"/>
      <c r="GY151" s="13"/>
      <c r="GZ151" s="13"/>
      <c r="HA151" s="13"/>
      <c r="HB151" s="13"/>
      <c r="HC151" s="13"/>
      <c r="HD151" s="13"/>
      <c r="HE151" s="13"/>
    </row>
    <row r="152" spans="2:213" ht="5.65" customHeight="1" x14ac:dyDescent="0.15">
      <c r="C152" s="8"/>
      <c r="D152" s="4"/>
      <c r="E152" s="4"/>
      <c r="F152" s="4"/>
      <c r="G152" s="4"/>
      <c r="H152" s="4"/>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27"/>
      <c r="FY152" s="27"/>
      <c r="FZ152" s="27"/>
      <c r="GA152" s="27"/>
      <c r="GB152" s="28"/>
      <c r="GC152" s="4"/>
      <c r="GD152" s="4"/>
      <c r="GE152" s="13"/>
      <c r="GF152" s="13"/>
      <c r="GG152" s="13"/>
      <c r="GH152" s="13"/>
      <c r="GI152" s="13"/>
      <c r="GJ152" s="13"/>
      <c r="GK152" s="13"/>
      <c r="GL152" s="13"/>
      <c r="GM152" s="13"/>
      <c r="GN152" s="13"/>
      <c r="GO152" s="13"/>
      <c r="GP152" s="13"/>
      <c r="GQ152" s="13"/>
      <c r="GR152" s="13"/>
      <c r="GS152" s="13"/>
      <c r="GT152" s="13"/>
      <c r="GU152" s="13"/>
      <c r="GV152" s="13"/>
      <c r="GW152" s="13"/>
      <c r="GX152" s="13"/>
      <c r="GY152" s="13"/>
      <c r="GZ152" s="13"/>
      <c r="HA152" s="13"/>
      <c r="HB152" s="13"/>
      <c r="HC152" s="13"/>
      <c r="HD152" s="13"/>
      <c r="HE152" s="13"/>
    </row>
    <row r="153" spans="2:213" ht="5.65" customHeight="1" x14ac:dyDescent="0.15">
      <c r="C153" s="8"/>
      <c r="D153" s="4"/>
      <c r="E153" s="4"/>
      <c r="F153" s="4"/>
      <c r="G153" s="4"/>
      <c r="H153" s="4"/>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
      <c r="FY153" s="4"/>
      <c r="FZ153" s="4"/>
      <c r="GA153" s="4"/>
      <c r="GB153" s="7"/>
      <c r="GC153" s="4"/>
      <c r="GD153" s="4"/>
    </row>
    <row r="154" spans="2:213" ht="5.65" customHeight="1" x14ac:dyDescent="0.15">
      <c r="C154" s="8"/>
      <c r="D154" s="4"/>
      <c r="E154" s="4"/>
      <c r="F154" s="4"/>
      <c r="G154" s="4"/>
      <c r="H154" s="4"/>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
      <c r="FY154" s="4"/>
      <c r="FZ154" s="4"/>
      <c r="GA154" s="4"/>
      <c r="GB154" s="7"/>
      <c r="GC154" s="4"/>
      <c r="GD154" s="4"/>
    </row>
    <row r="155" spans="2:213" ht="5.65" customHeight="1" x14ac:dyDescent="0.15">
      <c r="C155" s="8"/>
      <c r="D155" s="4"/>
      <c r="E155" s="4"/>
      <c r="F155" s="4"/>
      <c r="G155" s="4"/>
      <c r="H155" s="4"/>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
      <c r="FY155" s="4"/>
      <c r="FZ155" s="4"/>
      <c r="GA155" s="4"/>
      <c r="GB155" s="7"/>
      <c r="GC155" s="4"/>
      <c r="GD155" s="4"/>
    </row>
    <row r="156" spans="2:213" ht="5.65" customHeight="1" x14ac:dyDescent="0.15">
      <c r="C156" s="8"/>
      <c r="D156" s="4"/>
      <c r="E156" s="4"/>
      <c r="F156" s="4"/>
      <c r="G156" s="4"/>
      <c r="H156" s="4"/>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
      <c r="FY156" s="4"/>
      <c r="FZ156" s="4"/>
      <c r="GA156" s="4"/>
      <c r="GB156" s="7"/>
      <c r="GC156" s="4"/>
      <c r="GD156" s="4"/>
    </row>
    <row r="157" spans="2:213" ht="5.65" customHeight="1" x14ac:dyDescent="0.15">
      <c r="C157" s="8"/>
      <c r="D157" s="4"/>
      <c r="E157" s="4"/>
      <c r="F157" s="4"/>
      <c r="G157" s="4"/>
      <c r="H157" s="4"/>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
      <c r="FY157" s="4"/>
      <c r="FZ157" s="4"/>
      <c r="GA157" s="4"/>
      <c r="GB157" s="7"/>
      <c r="GC157" s="4"/>
      <c r="GD157" s="4"/>
    </row>
    <row r="158" spans="2:213" ht="5.65" customHeight="1" x14ac:dyDescent="0.15">
      <c r="C158" s="8"/>
      <c r="D158" s="4"/>
      <c r="E158" s="4"/>
      <c r="F158" s="4"/>
      <c r="G158" s="4"/>
      <c r="H158" s="4"/>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
      <c r="FY158" s="4"/>
      <c r="FZ158" s="4"/>
      <c r="GA158" s="4"/>
      <c r="GB158" s="7"/>
      <c r="GC158" s="4"/>
      <c r="GD158" s="4"/>
    </row>
    <row r="159" spans="2:213" ht="5.65" customHeight="1" x14ac:dyDescent="0.15">
      <c r="C159" s="8"/>
      <c r="D159" s="4"/>
      <c r="E159" s="4"/>
      <c r="F159" s="4"/>
      <c r="G159" s="4"/>
      <c r="H159" s="4"/>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
      <c r="FY159" s="4"/>
      <c r="FZ159" s="4"/>
      <c r="GA159" s="4"/>
      <c r="GB159" s="7"/>
      <c r="GC159" s="4"/>
      <c r="GD159" s="4"/>
    </row>
    <row r="160" spans="2:213" ht="5.65" customHeight="1" x14ac:dyDescent="0.15">
      <c r="C160" s="8"/>
      <c r="D160" s="4"/>
      <c r="E160" s="4"/>
      <c r="F160" s="4"/>
      <c r="G160" s="4"/>
      <c r="H160" s="4"/>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
      <c r="FY160" s="4"/>
      <c r="FZ160" s="4"/>
      <c r="GA160" s="4"/>
      <c r="GB160" s="7"/>
      <c r="GC160" s="4"/>
      <c r="GD160" s="4"/>
    </row>
    <row r="161" spans="3:186" ht="5.25" customHeight="1" x14ac:dyDescent="0.15">
      <c r="C161" s="8"/>
      <c r="D161" s="4"/>
      <c r="E161" s="4"/>
      <c r="F161" s="4"/>
      <c r="G161" s="4"/>
      <c r="H161" s="4"/>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
      <c r="FY161" s="4"/>
      <c r="FZ161" s="4"/>
      <c r="GA161" s="4"/>
      <c r="GB161" s="7"/>
      <c r="GC161" s="4"/>
      <c r="GD161" s="4"/>
    </row>
    <row r="162" spans="3:186" ht="5.65" customHeight="1" x14ac:dyDescent="0.15">
      <c r="C162" s="8"/>
      <c r="D162" s="4"/>
      <c r="E162" s="4"/>
      <c r="F162" s="4"/>
      <c r="G162" s="4"/>
      <c r="H162" s="4"/>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
      <c r="FY162" s="4"/>
      <c r="FZ162" s="4"/>
      <c r="GA162" s="4"/>
      <c r="GB162" s="7"/>
      <c r="GC162" s="4"/>
      <c r="GD162" s="4"/>
    </row>
    <row r="163" spans="3:186" ht="5.65" customHeight="1" x14ac:dyDescent="0.15">
      <c r="C163" s="8"/>
      <c r="D163" s="4"/>
      <c r="E163" s="4"/>
      <c r="F163" s="4"/>
      <c r="G163" s="4"/>
      <c r="H163" s="4"/>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
      <c r="FY163" s="4"/>
      <c r="FZ163" s="4"/>
      <c r="GA163" s="4"/>
      <c r="GB163" s="7"/>
      <c r="GC163" s="4"/>
      <c r="GD163" s="4"/>
    </row>
    <row r="164" spans="3:186" ht="5.65" customHeight="1" x14ac:dyDescent="0.15">
      <c r="C164" s="8"/>
      <c r="D164" s="4"/>
      <c r="E164" s="4"/>
      <c r="F164" s="4"/>
      <c r="G164" s="4"/>
      <c r="H164" s="4"/>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
      <c r="FY164" s="4"/>
      <c r="FZ164" s="4"/>
      <c r="GA164" s="4"/>
      <c r="GB164" s="7"/>
      <c r="GC164" s="4"/>
      <c r="GD164" s="4"/>
    </row>
    <row r="165" spans="3:186" ht="5.65" customHeight="1" x14ac:dyDescent="0.15">
      <c r="C165" s="8"/>
      <c r="D165" s="4"/>
      <c r="E165" s="4"/>
      <c r="F165" s="4"/>
      <c r="G165" s="4"/>
      <c r="H165" s="4"/>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
      <c r="FY165" s="4"/>
      <c r="FZ165" s="4"/>
      <c r="GA165" s="4"/>
      <c r="GB165" s="7"/>
      <c r="GC165" s="4"/>
      <c r="GD165" s="4"/>
    </row>
    <row r="166" spans="3:186" ht="5.65" customHeight="1" x14ac:dyDescent="0.15">
      <c r="C166" s="8"/>
      <c r="D166" s="4"/>
      <c r="E166" s="4"/>
      <c r="F166" s="4"/>
      <c r="G166" s="4"/>
      <c r="H166" s="4"/>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
      <c r="FY166" s="4"/>
      <c r="FZ166" s="4"/>
      <c r="GA166" s="4"/>
      <c r="GB166" s="7"/>
      <c r="GC166" s="4"/>
      <c r="GD166" s="4"/>
    </row>
    <row r="167" spans="3:186" ht="5.65" customHeight="1" x14ac:dyDescent="0.15">
      <c r="C167" s="8"/>
      <c r="D167" s="4"/>
      <c r="E167" s="4"/>
      <c r="F167" s="4"/>
      <c r="G167" s="4"/>
      <c r="H167" s="4"/>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
      <c r="FY167" s="4"/>
      <c r="FZ167" s="4"/>
      <c r="GA167" s="4"/>
      <c r="GB167" s="7"/>
      <c r="GC167" s="4"/>
      <c r="GD167" s="4"/>
    </row>
    <row r="168" spans="3:186" ht="5.65" customHeight="1" x14ac:dyDescent="0.15">
      <c r="C168" s="8"/>
      <c r="D168" s="4"/>
      <c r="E168" s="4"/>
      <c r="F168" s="4"/>
      <c r="G168" s="4"/>
      <c r="H168" s="4"/>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
      <c r="FY168" s="4"/>
      <c r="FZ168" s="4"/>
      <c r="GA168" s="4"/>
      <c r="GB168" s="7"/>
      <c r="GC168" s="4"/>
      <c r="GD168" s="4"/>
    </row>
    <row r="169" spans="3:186" ht="5.65" customHeight="1" x14ac:dyDescent="0.15">
      <c r="C169" s="8"/>
      <c r="D169" s="4"/>
      <c r="E169" s="4"/>
      <c r="F169" s="4"/>
      <c r="G169" s="4"/>
      <c r="H169" s="4"/>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
      <c r="FY169" s="4"/>
      <c r="FZ169" s="4"/>
      <c r="GA169" s="4"/>
      <c r="GB169" s="7"/>
      <c r="GC169" s="4"/>
      <c r="GD169" s="4"/>
    </row>
    <row r="170" spans="3:186" ht="5.65" customHeight="1" x14ac:dyDescent="0.15">
      <c r="C170" s="8"/>
      <c r="D170" s="4"/>
      <c r="E170" s="4"/>
      <c r="F170" s="4"/>
      <c r="G170" s="4"/>
      <c r="H170" s="4"/>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
      <c r="FY170" s="4"/>
      <c r="FZ170" s="4"/>
      <c r="GA170" s="4"/>
      <c r="GB170" s="7"/>
      <c r="GC170" s="4"/>
      <c r="GD170" s="4"/>
    </row>
    <row r="171" spans="3:186" ht="5.65" customHeight="1" x14ac:dyDescent="0.15">
      <c r="C171" s="8"/>
      <c r="D171" s="4"/>
      <c r="E171" s="4"/>
      <c r="F171" s="4"/>
      <c r="G171" s="4"/>
      <c r="H171" s="4"/>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
      <c r="FY171" s="4"/>
      <c r="FZ171" s="4"/>
      <c r="GA171" s="4"/>
      <c r="GB171" s="7"/>
      <c r="GC171" s="4"/>
      <c r="GD171" s="4"/>
    </row>
    <row r="172" spans="3:186" ht="5.65" customHeight="1" x14ac:dyDescent="0.15">
      <c r="C172" s="8"/>
      <c r="D172" s="4"/>
      <c r="E172" s="4"/>
      <c r="F172" s="4"/>
      <c r="G172" s="4"/>
      <c r="H172" s="4"/>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
      <c r="FY172" s="4"/>
      <c r="FZ172" s="4"/>
      <c r="GA172" s="4"/>
      <c r="GB172" s="7"/>
      <c r="GC172" s="4"/>
      <c r="GD172" s="4"/>
    </row>
    <row r="173" spans="3:186" ht="5.65" customHeight="1" x14ac:dyDescent="0.15">
      <c r="C173" s="8"/>
      <c r="D173" s="4"/>
      <c r="E173" s="4"/>
      <c r="F173" s="4"/>
      <c r="G173" s="4"/>
      <c r="H173" s="4"/>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
      <c r="FY173" s="4"/>
      <c r="FZ173" s="4"/>
      <c r="GA173" s="4"/>
      <c r="GB173" s="7"/>
      <c r="GC173" s="4"/>
      <c r="GD173" s="4"/>
    </row>
    <row r="174" spans="3:186" ht="5.65" customHeight="1" x14ac:dyDescent="0.15">
      <c r="C174" s="8"/>
      <c r="D174" s="4"/>
      <c r="E174" s="4"/>
      <c r="F174" s="4"/>
      <c r="G174" s="4"/>
      <c r="H174" s="4"/>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
      <c r="FY174" s="4"/>
      <c r="FZ174" s="4"/>
      <c r="GA174" s="4"/>
      <c r="GB174" s="7"/>
      <c r="GC174" s="4"/>
      <c r="GD174" s="4"/>
    </row>
    <row r="175" spans="3:186" ht="5.65" customHeight="1" x14ac:dyDescent="0.15">
      <c r="C175" s="8"/>
      <c r="D175" s="4"/>
      <c r="E175" s="4"/>
      <c r="F175" s="4"/>
      <c r="G175" s="4"/>
      <c r="H175" s="4"/>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
      <c r="FY175" s="4"/>
      <c r="FZ175" s="4"/>
      <c r="GA175" s="4"/>
      <c r="GB175" s="7"/>
      <c r="GC175" s="4"/>
      <c r="GD175" s="4"/>
    </row>
    <row r="176" spans="3:186" ht="5.65" customHeight="1" x14ac:dyDescent="0.15">
      <c r="C176" s="8"/>
      <c r="D176" s="4"/>
      <c r="E176" s="4"/>
      <c r="F176" s="4"/>
      <c r="G176" s="4"/>
      <c r="H176" s="4"/>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
      <c r="FY176" s="4"/>
      <c r="FZ176" s="4"/>
      <c r="GA176" s="4"/>
      <c r="GB176" s="7"/>
      <c r="GC176" s="4"/>
      <c r="GD176" s="4"/>
    </row>
    <row r="177" spans="3:186" ht="5.65" customHeight="1" x14ac:dyDescent="0.15">
      <c r="C177" s="8"/>
      <c r="D177" s="4"/>
      <c r="E177" s="4"/>
      <c r="F177" s="4"/>
      <c r="G177" s="4"/>
      <c r="H177" s="4"/>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
      <c r="FY177" s="4"/>
      <c r="FZ177" s="4"/>
      <c r="GA177" s="4"/>
      <c r="GB177" s="7"/>
      <c r="GC177" s="4"/>
      <c r="GD177" s="4"/>
    </row>
    <row r="178" spans="3:186" ht="5.65" customHeight="1" x14ac:dyDescent="0.15">
      <c r="C178" s="8"/>
      <c r="D178" s="4"/>
      <c r="E178" s="4"/>
      <c r="F178" s="4"/>
      <c r="G178" s="4"/>
      <c r="H178" s="4"/>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
      <c r="FY178" s="4"/>
      <c r="FZ178" s="4"/>
      <c r="GA178" s="4"/>
      <c r="GB178" s="7"/>
      <c r="GC178" s="4"/>
      <c r="GD178" s="4"/>
    </row>
    <row r="179" spans="3:186" ht="5.65" customHeight="1" x14ac:dyDescent="0.15">
      <c r="C179" s="8"/>
      <c r="D179" s="4"/>
      <c r="E179" s="4"/>
      <c r="F179" s="4"/>
      <c r="G179" s="4"/>
      <c r="H179" s="4"/>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
      <c r="FY179" s="4"/>
      <c r="FZ179" s="4"/>
      <c r="GA179" s="4"/>
      <c r="GB179" s="7"/>
      <c r="GC179" s="4"/>
      <c r="GD179" s="4"/>
    </row>
    <row r="180" spans="3:186" ht="5.65" customHeight="1" x14ac:dyDescent="0.15">
      <c r="C180" s="8"/>
      <c r="D180" s="4"/>
      <c r="E180" s="4"/>
      <c r="F180" s="4"/>
      <c r="G180" s="4"/>
      <c r="H180" s="4"/>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
      <c r="FY180" s="4"/>
      <c r="FZ180" s="4"/>
      <c r="GA180" s="4"/>
      <c r="GB180" s="7"/>
      <c r="GC180" s="4"/>
      <c r="GD180" s="4"/>
    </row>
    <row r="181" spans="3:186" ht="5.65" customHeight="1" x14ac:dyDescent="0.15">
      <c r="C181" s="8"/>
      <c r="D181" s="4"/>
      <c r="E181" s="4"/>
      <c r="F181" s="4"/>
      <c r="G181" s="4"/>
      <c r="H181" s="4"/>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
      <c r="FY181" s="4"/>
      <c r="FZ181" s="4"/>
      <c r="GA181" s="4"/>
      <c r="GB181" s="7"/>
      <c r="GC181" s="4"/>
      <c r="GD181" s="4"/>
    </row>
    <row r="182" spans="3:186" ht="5.65" customHeight="1" x14ac:dyDescent="0.15">
      <c r="C182" s="8"/>
      <c r="D182" s="4"/>
      <c r="E182" s="4"/>
      <c r="F182" s="4"/>
      <c r="G182" s="4"/>
      <c r="H182" s="4"/>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
      <c r="FY182" s="4"/>
      <c r="FZ182" s="4"/>
      <c r="GA182" s="4"/>
      <c r="GB182" s="7"/>
      <c r="GC182" s="4"/>
      <c r="GD182" s="4"/>
    </row>
    <row r="183" spans="3:186" ht="5.65" customHeight="1" x14ac:dyDescent="0.15">
      <c r="C183" s="8"/>
      <c r="D183" s="4"/>
      <c r="E183" s="4"/>
      <c r="F183" s="4"/>
      <c r="G183" s="4"/>
      <c r="H183" s="4"/>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
      <c r="FY183" s="4"/>
      <c r="FZ183" s="4"/>
      <c r="GA183" s="4"/>
      <c r="GB183" s="7"/>
      <c r="GC183" s="4"/>
      <c r="GD183" s="4"/>
    </row>
    <row r="184" spans="3:186" ht="5.65" customHeight="1" x14ac:dyDescent="0.15">
      <c r="C184" s="8"/>
      <c r="D184" s="4"/>
      <c r="E184" s="4"/>
      <c r="F184" s="4"/>
      <c r="G184" s="4"/>
      <c r="H184" s="4"/>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
      <c r="FY184" s="4"/>
      <c r="FZ184" s="4"/>
      <c r="GA184" s="4"/>
      <c r="GB184" s="7"/>
      <c r="GC184" s="4"/>
      <c r="GD184" s="4"/>
    </row>
    <row r="185" spans="3:186" ht="5.65" customHeight="1" x14ac:dyDescent="0.15">
      <c r="C185" s="8"/>
      <c r="D185" s="4"/>
      <c r="E185" s="4"/>
      <c r="F185" s="4"/>
      <c r="G185" s="4"/>
      <c r="H185" s="4"/>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
      <c r="FY185" s="4"/>
      <c r="FZ185" s="4"/>
      <c r="GA185" s="4"/>
      <c r="GB185" s="7"/>
      <c r="GC185" s="4"/>
      <c r="GD185" s="4"/>
    </row>
    <row r="186" spans="3:186" ht="5.65" customHeight="1" x14ac:dyDescent="0.15">
      <c r="C186" s="8"/>
      <c r="D186" s="4"/>
      <c r="E186" s="4"/>
      <c r="F186" s="4"/>
      <c r="G186" s="4"/>
      <c r="H186" s="4"/>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
      <c r="FY186" s="4"/>
      <c r="FZ186" s="4"/>
      <c r="GA186" s="4"/>
      <c r="GB186" s="7"/>
      <c r="GC186" s="4"/>
      <c r="GD186" s="4"/>
    </row>
    <row r="187" spans="3:186" ht="5.65" customHeight="1" x14ac:dyDescent="0.15">
      <c r="C187" s="8"/>
      <c r="D187" s="4"/>
      <c r="E187" s="4"/>
      <c r="F187" s="4"/>
      <c r="G187" s="4"/>
      <c r="H187" s="4"/>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
      <c r="FY187" s="4"/>
      <c r="FZ187" s="4"/>
      <c r="GA187" s="4"/>
      <c r="GB187" s="7"/>
      <c r="GC187" s="4"/>
      <c r="GD187" s="4"/>
    </row>
    <row r="188" spans="3:186" ht="5.65" customHeight="1" x14ac:dyDescent="0.15">
      <c r="C188" s="8"/>
      <c r="D188" s="4"/>
      <c r="E188" s="4"/>
      <c r="F188" s="4"/>
      <c r="G188" s="4"/>
      <c r="H188" s="4"/>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
      <c r="FY188" s="4"/>
      <c r="FZ188" s="4"/>
      <c r="GA188" s="4"/>
      <c r="GB188" s="7"/>
      <c r="GC188" s="4"/>
      <c r="GD188" s="4"/>
    </row>
    <row r="189" spans="3:186" ht="5.65" customHeight="1" x14ac:dyDescent="0.15">
      <c r="C189" s="8"/>
      <c r="D189" s="4"/>
      <c r="E189" s="4"/>
      <c r="F189" s="4"/>
      <c r="G189" s="4"/>
      <c r="H189" s="4"/>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
      <c r="FY189" s="4"/>
      <c r="FZ189" s="4"/>
      <c r="GA189" s="4"/>
      <c r="GB189" s="7"/>
      <c r="GC189" s="4"/>
      <c r="GD189" s="4"/>
    </row>
    <row r="190" spans="3:186" ht="5.65" customHeight="1" x14ac:dyDescent="0.15">
      <c r="C190" s="8"/>
      <c r="D190" s="4"/>
      <c r="E190" s="4"/>
      <c r="F190" s="4"/>
      <c r="G190" s="4"/>
      <c r="H190" s="4"/>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
      <c r="FY190" s="4"/>
      <c r="FZ190" s="4"/>
      <c r="GA190" s="4"/>
      <c r="GB190" s="7"/>
      <c r="GC190" s="4"/>
      <c r="GD190" s="4"/>
    </row>
    <row r="191" spans="3:186" ht="5.65" customHeight="1" x14ac:dyDescent="0.15">
      <c r="C191" s="8"/>
      <c r="D191" s="4"/>
      <c r="E191" s="4"/>
      <c r="F191" s="4"/>
      <c r="G191" s="4"/>
      <c r="H191" s="4"/>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
      <c r="FY191" s="4"/>
      <c r="FZ191" s="4"/>
      <c r="GA191" s="4"/>
      <c r="GB191" s="7"/>
      <c r="GC191" s="4"/>
      <c r="GD191" s="4"/>
    </row>
    <row r="192" spans="3:186" ht="5.65" customHeight="1" x14ac:dyDescent="0.15">
      <c r="C192" s="8"/>
      <c r="D192" s="4"/>
      <c r="E192" s="4"/>
      <c r="F192" s="4"/>
      <c r="G192" s="4"/>
      <c r="H192" s="4"/>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
      <c r="FY192" s="4"/>
      <c r="FZ192" s="4"/>
      <c r="GA192" s="4"/>
      <c r="GB192" s="7"/>
      <c r="GC192" s="4"/>
      <c r="GD192" s="4"/>
    </row>
    <row r="193" spans="3:186" ht="5.65" customHeight="1" x14ac:dyDescent="0.15">
      <c r="C193" s="8"/>
      <c r="D193" s="4"/>
      <c r="E193" s="4"/>
      <c r="F193" s="4"/>
      <c r="G193" s="4"/>
      <c r="H193" s="4"/>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
      <c r="FY193" s="4"/>
      <c r="FZ193" s="4"/>
      <c r="GA193" s="4"/>
      <c r="GB193" s="7"/>
      <c r="GC193" s="4"/>
      <c r="GD193" s="4"/>
    </row>
    <row r="194" spans="3:186" ht="5.65" customHeight="1" x14ac:dyDescent="0.15">
      <c r="C194" s="8"/>
      <c r="D194" s="4"/>
      <c r="E194" s="4"/>
      <c r="F194" s="4"/>
      <c r="G194" s="4"/>
      <c r="H194" s="4"/>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
      <c r="FY194" s="4"/>
      <c r="FZ194" s="4"/>
      <c r="GA194" s="4"/>
      <c r="GB194" s="7"/>
      <c r="GC194" s="4"/>
      <c r="GD194" s="4"/>
    </row>
    <row r="195" spans="3:186" ht="5.65" customHeight="1" x14ac:dyDescent="0.15">
      <c r="C195" s="8"/>
      <c r="D195" s="4"/>
      <c r="E195" s="4"/>
      <c r="F195" s="4"/>
      <c r="G195" s="4"/>
      <c r="H195" s="4"/>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
      <c r="FY195" s="4"/>
      <c r="FZ195" s="4"/>
      <c r="GA195" s="4"/>
      <c r="GB195" s="7"/>
      <c r="GC195" s="4"/>
      <c r="GD195" s="4"/>
    </row>
    <row r="196" spans="3:186" ht="5.65" customHeight="1" x14ac:dyDescent="0.15">
      <c r="C196" s="8"/>
      <c r="D196" s="4"/>
      <c r="E196" s="4"/>
      <c r="F196" s="4"/>
      <c r="G196" s="4"/>
      <c r="H196" s="4"/>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
      <c r="FY196" s="4"/>
      <c r="FZ196" s="4"/>
      <c r="GA196" s="4"/>
      <c r="GB196" s="7"/>
      <c r="GC196" s="4"/>
      <c r="GD196" s="4"/>
    </row>
    <row r="197" spans="3:186" ht="5.65" customHeight="1" x14ac:dyDescent="0.15">
      <c r="C197" s="8"/>
      <c r="D197" s="4"/>
      <c r="E197" s="4"/>
      <c r="F197" s="4"/>
      <c r="G197" s="4"/>
      <c r="H197" s="4"/>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
      <c r="FY197" s="4"/>
      <c r="FZ197" s="4"/>
      <c r="GA197" s="4"/>
      <c r="GB197" s="7"/>
      <c r="GC197" s="4"/>
      <c r="GD197" s="4"/>
    </row>
    <row r="198" spans="3:186" ht="5.65" customHeight="1" x14ac:dyDescent="0.15">
      <c r="C198" s="8"/>
      <c r="D198" s="4"/>
      <c r="E198" s="4"/>
      <c r="F198" s="4"/>
      <c r="G198" s="4"/>
      <c r="H198" s="4"/>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
      <c r="FY198" s="4"/>
      <c r="FZ198" s="4"/>
      <c r="GA198" s="4"/>
      <c r="GB198" s="7"/>
      <c r="GC198" s="4"/>
      <c r="GD198" s="4"/>
    </row>
    <row r="199" spans="3:186" ht="5.65" customHeight="1" x14ac:dyDescent="0.15">
      <c r="C199" s="8"/>
      <c r="D199" s="4"/>
      <c r="E199" s="4"/>
      <c r="F199" s="4"/>
      <c r="G199" s="4"/>
      <c r="H199" s="4"/>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
      <c r="FY199" s="4"/>
      <c r="FZ199" s="4"/>
      <c r="GA199" s="4"/>
      <c r="GB199" s="7"/>
      <c r="GC199" s="4"/>
      <c r="GD199" s="4"/>
    </row>
    <row r="200" spans="3:186" ht="5.65" customHeight="1" x14ac:dyDescent="0.15">
      <c r="C200" s="8"/>
      <c r="D200" s="4"/>
      <c r="E200" s="4"/>
      <c r="F200" s="4"/>
      <c r="G200" s="4"/>
      <c r="H200" s="4"/>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
      <c r="FY200" s="4"/>
      <c r="FZ200" s="4"/>
      <c r="GA200" s="4"/>
      <c r="GB200" s="7"/>
      <c r="GC200" s="4"/>
      <c r="GD200" s="4"/>
    </row>
    <row r="201" spans="3:186" ht="5.65" customHeight="1" x14ac:dyDescent="0.15">
      <c r="C201" s="8"/>
      <c r="D201" s="4"/>
      <c r="E201" s="4"/>
      <c r="F201" s="4"/>
      <c r="G201" s="4"/>
      <c r="H201" s="4"/>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
      <c r="FY201" s="4"/>
      <c r="FZ201" s="4"/>
      <c r="GA201" s="4"/>
      <c r="GB201" s="7"/>
      <c r="GC201" s="4"/>
      <c r="GD201" s="4"/>
    </row>
    <row r="202" spans="3:186" ht="5.65" customHeight="1" x14ac:dyDescent="0.15">
      <c r="C202" s="8"/>
      <c r="D202" s="4"/>
      <c r="E202" s="4"/>
      <c r="F202" s="4"/>
      <c r="G202" s="4"/>
      <c r="H202" s="4"/>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
      <c r="FY202" s="4"/>
      <c r="FZ202" s="4"/>
      <c r="GA202" s="4"/>
      <c r="GB202" s="7"/>
      <c r="GC202" s="4"/>
      <c r="GD202" s="4"/>
    </row>
    <row r="203" spans="3:186" ht="5.65" customHeight="1" x14ac:dyDescent="0.15">
      <c r="C203" s="8"/>
      <c r="D203" s="4"/>
      <c r="E203" s="4"/>
      <c r="F203" s="4"/>
      <c r="G203" s="4"/>
      <c r="H203" s="4"/>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
      <c r="FY203" s="4"/>
      <c r="FZ203" s="4"/>
      <c r="GA203" s="4"/>
      <c r="GB203" s="7"/>
      <c r="GC203" s="4"/>
      <c r="GD203" s="4"/>
    </row>
    <row r="204" spans="3:186" ht="5.65" customHeight="1" x14ac:dyDescent="0.15">
      <c r="C204" s="8"/>
      <c r="D204" s="4"/>
      <c r="E204" s="4"/>
      <c r="F204" s="4"/>
      <c r="G204" s="4"/>
      <c r="H204" s="4"/>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
      <c r="FY204" s="4"/>
      <c r="FZ204" s="4"/>
      <c r="GA204" s="4"/>
      <c r="GB204" s="7"/>
      <c r="GC204" s="4"/>
      <c r="GD204" s="4"/>
    </row>
    <row r="205" spans="3:186" ht="5.65" customHeight="1" x14ac:dyDescent="0.15">
      <c r="C205" s="8"/>
      <c r="D205" s="4"/>
      <c r="E205" s="4"/>
      <c r="F205" s="4"/>
      <c r="G205" s="27"/>
      <c r="H205" s="27"/>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27"/>
      <c r="FY205" s="27"/>
      <c r="FZ205" s="4"/>
      <c r="GA205" s="4"/>
      <c r="GB205" s="7"/>
      <c r="GC205" s="4"/>
      <c r="GD205" s="4"/>
    </row>
    <row r="206" spans="3:186" ht="5.65" customHeight="1" x14ac:dyDescent="0.15">
      <c r="C206" s="8"/>
      <c r="D206" s="4"/>
      <c r="E206" s="4"/>
      <c r="F206" s="4"/>
      <c r="G206" s="27"/>
      <c r="H206" s="27"/>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27"/>
      <c r="FY206" s="27"/>
      <c r="FZ206" s="4"/>
      <c r="GA206" s="4"/>
      <c r="GB206" s="7"/>
      <c r="GC206" s="4"/>
      <c r="GD206" s="4"/>
    </row>
    <row r="207" spans="3:186" ht="5.65" customHeight="1" x14ac:dyDescent="0.15">
      <c r="C207" s="8"/>
      <c r="D207" s="4"/>
      <c r="E207" s="4"/>
      <c r="F207" s="4"/>
      <c r="G207" s="27"/>
      <c r="H207" s="27"/>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27"/>
      <c r="FY207" s="27"/>
      <c r="FZ207" s="4"/>
      <c r="GA207" s="4"/>
      <c r="GB207" s="7"/>
      <c r="GC207" s="4"/>
      <c r="GD207" s="4"/>
    </row>
    <row r="208" spans="3:186" ht="5.65" customHeight="1" x14ac:dyDescent="0.15">
      <c r="C208" s="8"/>
      <c r="D208" s="4"/>
      <c r="E208" s="4"/>
      <c r="F208" s="4"/>
      <c r="G208" s="27"/>
      <c r="H208" s="27"/>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c r="CV208" s="40"/>
      <c r="CW208" s="40"/>
      <c r="CX208" s="40"/>
      <c r="CY208" s="40"/>
      <c r="CZ208" s="40"/>
      <c r="DA208" s="40"/>
      <c r="DB208" s="40"/>
      <c r="DC208" s="40"/>
      <c r="DD208" s="40"/>
      <c r="DE208" s="40"/>
      <c r="DF208" s="40"/>
      <c r="DG208" s="40"/>
      <c r="DH208" s="40"/>
      <c r="DI208" s="40"/>
      <c r="DJ208" s="40"/>
      <c r="DK208" s="40"/>
      <c r="DL208" s="40"/>
      <c r="DM208" s="40"/>
      <c r="DN208" s="40"/>
      <c r="DO208" s="40"/>
      <c r="DP208" s="40"/>
      <c r="DQ208" s="40"/>
      <c r="DR208" s="40"/>
      <c r="DS208" s="40"/>
      <c r="DT208" s="40"/>
      <c r="DU208" s="40"/>
      <c r="DV208" s="40"/>
      <c r="DW208" s="40"/>
      <c r="DX208" s="40"/>
      <c r="DY208" s="40"/>
      <c r="DZ208" s="40"/>
      <c r="EA208" s="40"/>
      <c r="EB208" s="40"/>
      <c r="EC208" s="40"/>
      <c r="ED208" s="40"/>
      <c r="EE208" s="40"/>
      <c r="EF208" s="40"/>
      <c r="EG208" s="40"/>
      <c r="EH208" s="40"/>
      <c r="EI208" s="40"/>
      <c r="EJ208" s="40"/>
      <c r="EK208" s="40"/>
      <c r="EL208" s="40"/>
      <c r="EM208" s="40"/>
      <c r="EN208" s="40"/>
      <c r="EO208" s="40"/>
      <c r="EP208" s="40"/>
      <c r="EQ208" s="40"/>
      <c r="ER208" s="40"/>
      <c r="ES208" s="40"/>
      <c r="ET208" s="40"/>
      <c r="EU208" s="40"/>
      <c r="EV208" s="40"/>
      <c r="EW208" s="40"/>
      <c r="EX208" s="40"/>
      <c r="EY208" s="40"/>
      <c r="EZ208" s="40"/>
      <c r="FA208" s="40"/>
      <c r="FB208" s="40"/>
      <c r="FC208" s="40"/>
      <c r="FD208" s="40"/>
      <c r="FE208" s="40"/>
      <c r="FF208" s="40"/>
      <c r="FG208" s="40"/>
      <c r="FH208" s="40"/>
      <c r="FI208" s="40"/>
      <c r="FJ208" s="40"/>
      <c r="FK208" s="40"/>
      <c r="FL208" s="40"/>
      <c r="FM208" s="40"/>
      <c r="FN208" s="40"/>
      <c r="FO208" s="40"/>
      <c r="FP208" s="40"/>
      <c r="FQ208" s="40"/>
      <c r="FR208" s="40"/>
      <c r="FS208" s="40"/>
      <c r="FT208" s="40"/>
      <c r="FU208" s="40"/>
      <c r="FV208" s="40"/>
      <c r="FW208" s="40"/>
      <c r="FX208" s="27"/>
      <c r="FY208" s="27"/>
      <c r="FZ208" s="4"/>
      <c r="GA208" s="4"/>
      <c r="GB208" s="7"/>
      <c r="GC208" s="4"/>
      <c r="GD208" s="4"/>
    </row>
    <row r="209" spans="3:186" ht="5.65" customHeight="1" x14ac:dyDescent="0.15">
      <c r="C209" s="8"/>
      <c r="D209" s="4"/>
      <c r="E209" s="4"/>
      <c r="F209" s="4"/>
      <c r="G209" s="27"/>
      <c r="H209" s="27"/>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c r="CV209" s="40"/>
      <c r="CW209" s="40"/>
      <c r="CX209" s="40"/>
      <c r="CY209" s="40"/>
      <c r="CZ209" s="40"/>
      <c r="DA209" s="40"/>
      <c r="DB209" s="40"/>
      <c r="DC209" s="40"/>
      <c r="DD209" s="40"/>
      <c r="DE209" s="40"/>
      <c r="DF209" s="40"/>
      <c r="DG209" s="40"/>
      <c r="DH209" s="40"/>
      <c r="DI209" s="40"/>
      <c r="DJ209" s="40"/>
      <c r="DK209" s="40"/>
      <c r="DL209" s="40"/>
      <c r="DM209" s="40"/>
      <c r="DN209" s="40"/>
      <c r="DO209" s="40"/>
      <c r="DP209" s="40"/>
      <c r="DQ209" s="40"/>
      <c r="DR209" s="40"/>
      <c r="DS209" s="40"/>
      <c r="DT209" s="40"/>
      <c r="DU209" s="40"/>
      <c r="DV209" s="40"/>
      <c r="DW209" s="40"/>
      <c r="DX209" s="40"/>
      <c r="DY209" s="40"/>
      <c r="DZ209" s="40"/>
      <c r="EA209" s="40"/>
      <c r="EB209" s="40"/>
      <c r="EC209" s="40"/>
      <c r="ED209" s="40"/>
      <c r="EE209" s="40"/>
      <c r="EF209" s="40"/>
      <c r="EG209" s="40"/>
      <c r="EH209" s="40"/>
      <c r="EI209" s="40"/>
      <c r="EJ209" s="40"/>
      <c r="EK209" s="40"/>
      <c r="EL209" s="40"/>
      <c r="EM209" s="40"/>
      <c r="EN209" s="40"/>
      <c r="EO209" s="40"/>
      <c r="EP209" s="40"/>
      <c r="EQ209" s="40"/>
      <c r="ER209" s="40"/>
      <c r="ES209" s="40"/>
      <c r="ET209" s="40"/>
      <c r="EU209" s="40"/>
      <c r="EV209" s="40"/>
      <c r="EW209" s="40"/>
      <c r="EX209" s="40"/>
      <c r="EY209" s="40"/>
      <c r="EZ209" s="40"/>
      <c r="FA209" s="40"/>
      <c r="FB209" s="40"/>
      <c r="FC209" s="40"/>
      <c r="FD209" s="40"/>
      <c r="FE209" s="40"/>
      <c r="FF209" s="40"/>
      <c r="FG209" s="40"/>
      <c r="FH209" s="40"/>
      <c r="FI209" s="40"/>
      <c r="FJ209" s="40"/>
      <c r="FK209" s="40"/>
      <c r="FL209" s="40"/>
      <c r="FM209" s="40"/>
      <c r="FN209" s="40"/>
      <c r="FO209" s="40"/>
      <c r="FP209" s="40"/>
      <c r="FQ209" s="40"/>
      <c r="FR209" s="40"/>
      <c r="FS209" s="40"/>
      <c r="FT209" s="40"/>
      <c r="FU209" s="40"/>
      <c r="FV209" s="40"/>
      <c r="FW209" s="40"/>
      <c r="FX209" s="27"/>
      <c r="FY209" s="27"/>
      <c r="FZ209" s="4"/>
      <c r="GA209" s="4"/>
      <c r="GB209" s="7"/>
      <c r="GC209" s="4"/>
      <c r="GD209" s="4"/>
    </row>
    <row r="210" spans="3:186" ht="5.65" customHeight="1" x14ac:dyDescent="0.15">
      <c r="C210" s="8"/>
      <c r="D210" s="4"/>
      <c r="E210" s="4"/>
      <c r="F210" s="4"/>
      <c r="G210" s="27"/>
      <c r="H210" s="27"/>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c r="CV210" s="40"/>
      <c r="CW210" s="40"/>
      <c r="CX210" s="40"/>
      <c r="CY210" s="40"/>
      <c r="CZ210" s="40"/>
      <c r="DA210" s="40"/>
      <c r="DB210" s="40"/>
      <c r="DC210" s="40"/>
      <c r="DD210" s="40"/>
      <c r="DE210" s="40"/>
      <c r="DF210" s="40"/>
      <c r="DG210" s="40"/>
      <c r="DH210" s="40"/>
      <c r="DI210" s="40"/>
      <c r="DJ210" s="40"/>
      <c r="DK210" s="40"/>
      <c r="DL210" s="40"/>
      <c r="DM210" s="40"/>
      <c r="DN210" s="40"/>
      <c r="DO210" s="40"/>
      <c r="DP210" s="40"/>
      <c r="DQ210" s="40"/>
      <c r="DR210" s="40"/>
      <c r="DS210" s="40"/>
      <c r="DT210" s="40"/>
      <c r="DU210" s="40"/>
      <c r="DV210" s="40"/>
      <c r="DW210" s="40"/>
      <c r="DX210" s="40"/>
      <c r="DY210" s="40"/>
      <c r="DZ210" s="40"/>
      <c r="EA210" s="40"/>
      <c r="EB210" s="40"/>
      <c r="EC210" s="40"/>
      <c r="ED210" s="40"/>
      <c r="EE210" s="40"/>
      <c r="EF210" s="40"/>
      <c r="EG210" s="40"/>
      <c r="EH210" s="40"/>
      <c r="EI210" s="40"/>
      <c r="EJ210" s="40"/>
      <c r="EK210" s="40"/>
      <c r="EL210" s="40"/>
      <c r="EM210" s="40"/>
      <c r="EN210" s="40"/>
      <c r="EO210" s="40"/>
      <c r="EP210" s="40"/>
      <c r="EQ210" s="40"/>
      <c r="ER210" s="40"/>
      <c r="ES210" s="40"/>
      <c r="ET210" s="40"/>
      <c r="EU210" s="40"/>
      <c r="EV210" s="40"/>
      <c r="EW210" s="40"/>
      <c r="EX210" s="40"/>
      <c r="EY210" s="40"/>
      <c r="EZ210" s="40"/>
      <c r="FA210" s="40"/>
      <c r="FB210" s="40"/>
      <c r="FC210" s="40"/>
      <c r="FD210" s="40"/>
      <c r="FE210" s="40"/>
      <c r="FF210" s="40"/>
      <c r="FG210" s="40"/>
      <c r="FH210" s="40"/>
      <c r="FI210" s="40"/>
      <c r="FJ210" s="40"/>
      <c r="FK210" s="40"/>
      <c r="FL210" s="40"/>
      <c r="FM210" s="40"/>
      <c r="FN210" s="40"/>
      <c r="FO210" s="40"/>
      <c r="FP210" s="40"/>
      <c r="FQ210" s="40"/>
      <c r="FR210" s="40"/>
      <c r="FS210" s="40"/>
      <c r="FT210" s="40"/>
      <c r="FU210" s="40"/>
      <c r="FV210" s="40"/>
      <c r="FW210" s="40"/>
      <c r="FX210" s="27"/>
      <c r="FY210" s="27"/>
      <c r="FZ210" s="4"/>
      <c r="GA210" s="4"/>
      <c r="GB210" s="7"/>
      <c r="GC210" s="4"/>
      <c r="GD210" s="4"/>
    </row>
    <row r="211" spans="3:186" ht="5.65" customHeight="1" x14ac:dyDescent="0.15">
      <c r="C211" s="8"/>
      <c r="D211" s="4"/>
      <c r="E211" s="4"/>
      <c r="F211" s="4"/>
      <c r="G211" s="27"/>
      <c r="H211" s="27"/>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c r="CV211" s="40"/>
      <c r="CW211" s="40"/>
      <c r="CX211" s="40"/>
      <c r="CY211" s="40"/>
      <c r="CZ211" s="40"/>
      <c r="DA211" s="40"/>
      <c r="DB211" s="40"/>
      <c r="DC211" s="40"/>
      <c r="DD211" s="40"/>
      <c r="DE211" s="40"/>
      <c r="DF211" s="40"/>
      <c r="DG211" s="40"/>
      <c r="DH211" s="40"/>
      <c r="DI211" s="40"/>
      <c r="DJ211" s="40"/>
      <c r="DK211" s="40"/>
      <c r="DL211" s="40"/>
      <c r="DM211" s="40"/>
      <c r="DN211" s="40"/>
      <c r="DO211" s="40"/>
      <c r="DP211" s="40"/>
      <c r="DQ211" s="40"/>
      <c r="DR211" s="40"/>
      <c r="DS211" s="40"/>
      <c r="DT211" s="40"/>
      <c r="DU211" s="40"/>
      <c r="DV211" s="40"/>
      <c r="DW211" s="40"/>
      <c r="DX211" s="40"/>
      <c r="DY211" s="40"/>
      <c r="DZ211" s="40"/>
      <c r="EA211" s="40"/>
      <c r="EB211" s="40"/>
      <c r="EC211" s="40"/>
      <c r="ED211" s="40"/>
      <c r="EE211" s="40"/>
      <c r="EF211" s="40"/>
      <c r="EG211" s="40"/>
      <c r="EH211" s="40"/>
      <c r="EI211" s="40"/>
      <c r="EJ211" s="40"/>
      <c r="EK211" s="40"/>
      <c r="EL211" s="40"/>
      <c r="EM211" s="40"/>
      <c r="EN211" s="40"/>
      <c r="EO211" s="40"/>
      <c r="EP211" s="40"/>
      <c r="EQ211" s="40"/>
      <c r="ER211" s="40"/>
      <c r="ES211" s="40"/>
      <c r="ET211" s="40"/>
      <c r="EU211" s="40"/>
      <c r="EV211" s="40"/>
      <c r="EW211" s="40"/>
      <c r="EX211" s="40"/>
      <c r="EY211" s="40"/>
      <c r="EZ211" s="40"/>
      <c r="FA211" s="40"/>
      <c r="FB211" s="40"/>
      <c r="FC211" s="40"/>
      <c r="FD211" s="40"/>
      <c r="FE211" s="40"/>
      <c r="FF211" s="40"/>
      <c r="FG211" s="40"/>
      <c r="FH211" s="40"/>
      <c r="FI211" s="40"/>
      <c r="FJ211" s="40"/>
      <c r="FK211" s="40"/>
      <c r="FL211" s="40"/>
      <c r="FM211" s="40"/>
      <c r="FN211" s="40"/>
      <c r="FO211" s="40"/>
      <c r="FP211" s="40"/>
      <c r="FQ211" s="40"/>
      <c r="FR211" s="40"/>
      <c r="FS211" s="40"/>
      <c r="FT211" s="40"/>
      <c r="FU211" s="40"/>
      <c r="FV211" s="40"/>
      <c r="FW211" s="40"/>
      <c r="FX211" s="27"/>
      <c r="FY211" s="27"/>
      <c r="FZ211" s="4"/>
      <c r="GA211" s="4"/>
      <c r="GB211" s="7"/>
      <c r="GC211" s="4"/>
      <c r="GD211" s="4"/>
    </row>
    <row r="212" spans="3:186" ht="5.65" customHeight="1" x14ac:dyDescent="0.15">
      <c r="C212" s="8"/>
      <c r="D212" s="4"/>
      <c r="E212" s="4"/>
      <c r="F212" s="4"/>
      <c r="G212" s="27"/>
      <c r="H212" s="27"/>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c r="CV212" s="40"/>
      <c r="CW212" s="40"/>
      <c r="CX212" s="40"/>
      <c r="CY212" s="40"/>
      <c r="CZ212" s="40"/>
      <c r="DA212" s="40"/>
      <c r="DB212" s="40"/>
      <c r="DC212" s="40"/>
      <c r="DD212" s="40"/>
      <c r="DE212" s="40"/>
      <c r="DF212" s="40"/>
      <c r="DG212" s="40"/>
      <c r="DH212" s="40"/>
      <c r="DI212" s="40"/>
      <c r="DJ212" s="40"/>
      <c r="DK212" s="40"/>
      <c r="DL212" s="40"/>
      <c r="DM212" s="40"/>
      <c r="DN212" s="40"/>
      <c r="DO212" s="40"/>
      <c r="DP212" s="40"/>
      <c r="DQ212" s="40"/>
      <c r="DR212" s="40"/>
      <c r="DS212" s="40"/>
      <c r="DT212" s="40"/>
      <c r="DU212" s="40"/>
      <c r="DV212" s="40"/>
      <c r="DW212" s="40"/>
      <c r="DX212" s="40"/>
      <c r="DY212" s="40"/>
      <c r="DZ212" s="40"/>
      <c r="EA212" s="40"/>
      <c r="EB212" s="40"/>
      <c r="EC212" s="40"/>
      <c r="ED212" s="40"/>
      <c r="EE212" s="40"/>
      <c r="EF212" s="40"/>
      <c r="EG212" s="40"/>
      <c r="EH212" s="40"/>
      <c r="EI212" s="40"/>
      <c r="EJ212" s="40"/>
      <c r="EK212" s="40"/>
      <c r="EL212" s="40"/>
      <c r="EM212" s="40"/>
      <c r="EN212" s="40"/>
      <c r="EO212" s="40"/>
      <c r="EP212" s="40"/>
      <c r="EQ212" s="40"/>
      <c r="ER212" s="40"/>
      <c r="ES212" s="40"/>
      <c r="ET212" s="40"/>
      <c r="EU212" s="40"/>
      <c r="EV212" s="40"/>
      <c r="EW212" s="40"/>
      <c r="EX212" s="40"/>
      <c r="EY212" s="40"/>
      <c r="EZ212" s="40"/>
      <c r="FA212" s="40"/>
      <c r="FB212" s="40"/>
      <c r="FC212" s="40"/>
      <c r="FD212" s="40"/>
      <c r="FE212" s="40"/>
      <c r="FF212" s="40"/>
      <c r="FG212" s="40"/>
      <c r="FH212" s="40"/>
      <c r="FI212" s="40"/>
      <c r="FJ212" s="40"/>
      <c r="FK212" s="40"/>
      <c r="FL212" s="40"/>
      <c r="FM212" s="40"/>
      <c r="FN212" s="40"/>
      <c r="FO212" s="40"/>
      <c r="FP212" s="40"/>
      <c r="FQ212" s="40"/>
      <c r="FR212" s="40"/>
      <c r="FS212" s="40"/>
      <c r="FT212" s="40"/>
      <c r="FU212" s="40"/>
      <c r="FV212" s="40"/>
      <c r="FW212" s="40"/>
      <c r="FX212" s="27"/>
      <c r="FY212" s="27"/>
      <c r="FZ212" s="4"/>
      <c r="GA212" s="4"/>
      <c r="GB212" s="7"/>
      <c r="GC212" s="4"/>
      <c r="GD212" s="4"/>
    </row>
    <row r="213" spans="3:186" ht="5.65" customHeight="1" x14ac:dyDescent="0.15">
      <c r="C213" s="8"/>
      <c r="D213" s="4"/>
      <c r="E213" s="4"/>
      <c r="F213" s="4"/>
      <c r="G213" s="27"/>
      <c r="H213" s="27"/>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c r="CV213" s="40"/>
      <c r="CW213" s="40"/>
      <c r="CX213" s="40"/>
      <c r="CY213" s="40"/>
      <c r="CZ213" s="40"/>
      <c r="DA213" s="40"/>
      <c r="DB213" s="40"/>
      <c r="DC213" s="40"/>
      <c r="DD213" s="40"/>
      <c r="DE213" s="40"/>
      <c r="DF213" s="40"/>
      <c r="DG213" s="40"/>
      <c r="DH213" s="40"/>
      <c r="DI213" s="40"/>
      <c r="DJ213" s="40"/>
      <c r="DK213" s="40"/>
      <c r="DL213" s="40"/>
      <c r="DM213" s="40"/>
      <c r="DN213" s="40"/>
      <c r="DO213" s="40"/>
      <c r="DP213" s="40"/>
      <c r="DQ213" s="40"/>
      <c r="DR213" s="40"/>
      <c r="DS213" s="40"/>
      <c r="DT213" s="40"/>
      <c r="DU213" s="40"/>
      <c r="DV213" s="40"/>
      <c r="DW213" s="40"/>
      <c r="DX213" s="40"/>
      <c r="DY213" s="40"/>
      <c r="DZ213" s="40"/>
      <c r="EA213" s="40"/>
      <c r="EB213" s="40"/>
      <c r="EC213" s="40"/>
      <c r="ED213" s="40"/>
      <c r="EE213" s="40"/>
      <c r="EF213" s="40"/>
      <c r="EG213" s="40"/>
      <c r="EH213" s="40"/>
      <c r="EI213" s="40"/>
      <c r="EJ213" s="40"/>
      <c r="EK213" s="40"/>
      <c r="EL213" s="40"/>
      <c r="EM213" s="40"/>
      <c r="EN213" s="40"/>
      <c r="EO213" s="40"/>
      <c r="EP213" s="40"/>
      <c r="EQ213" s="40"/>
      <c r="ER213" s="40"/>
      <c r="ES213" s="40"/>
      <c r="ET213" s="40"/>
      <c r="EU213" s="40"/>
      <c r="EV213" s="40"/>
      <c r="EW213" s="40"/>
      <c r="EX213" s="40"/>
      <c r="EY213" s="40"/>
      <c r="EZ213" s="40"/>
      <c r="FA213" s="40"/>
      <c r="FB213" s="40"/>
      <c r="FC213" s="40"/>
      <c r="FD213" s="40"/>
      <c r="FE213" s="40"/>
      <c r="FF213" s="40"/>
      <c r="FG213" s="40"/>
      <c r="FH213" s="40"/>
      <c r="FI213" s="40"/>
      <c r="FJ213" s="40"/>
      <c r="FK213" s="40"/>
      <c r="FL213" s="40"/>
      <c r="FM213" s="40"/>
      <c r="FN213" s="40"/>
      <c r="FO213" s="40"/>
      <c r="FP213" s="40"/>
      <c r="FQ213" s="40"/>
      <c r="FR213" s="40"/>
      <c r="FS213" s="40"/>
      <c r="FT213" s="40"/>
      <c r="FU213" s="40"/>
      <c r="FV213" s="40"/>
      <c r="FW213" s="40"/>
      <c r="FX213" s="27"/>
      <c r="FY213" s="27"/>
      <c r="FZ213" s="4"/>
      <c r="GA213" s="4"/>
      <c r="GB213" s="7"/>
      <c r="GC213" s="4"/>
      <c r="GD213" s="4"/>
    </row>
    <row r="214" spans="3:186" ht="5.65" customHeight="1" x14ac:dyDescent="0.15">
      <c r="C214" s="8"/>
      <c r="D214" s="4"/>
      <c r="E214" s="4"/>
      <c r="F214" s="4"/>
      <c r="G214" s="27"/>
      <c r="H214" s="27"/>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0"/>
      <c r="EU214" s="40"/>
      <c r="EV214" s="40"/>
      <c r="EW214" s="40"/>
      <c r="EX214" s="40"/>
      <c r="EY214" s="40"/>
      <c r="EZ214" s="40"/>
      <c r="FA214" s="40"/>
      <c r="FB214" s="40"/>
      <c r="FC214" s="40"/>
      <c r="FD214" s="40"/>
      <c r="FE214" s="40"/>
      <c r="FF214" s="40"/>
      <c r="FG214" s="40"/>
      <c r="FH214" s="40"/>
      <c r="FI214" s="40"/>
      <c r="FJ214" s="40"/>
      <c r="FK214" s="40"/>
      <c r="FL214" s="40"/>
      <c r="FM214" s="40"/>
      <c r="FN214" s="40"/>
      <c r="FO214" s="40"/>
      <c r="FP214" s="40"/>
      <c r="FQ214" s="40"/>
      <c r="FR214" s="40"/>
      <c r="FS214" s="40"/>
      <c r="FT214" s="40"/>
      <c r="FU214" s="40"/>
      <c r="FV214" s="40"/>
      <c r="FW214" s="40"/>
      <c r="FX214" s="27"/>
      <c r="FY214" s="27"/>
      <c r="FZ214" s="4"/>
      <c r="GA214" s="4"/>
      <c r="GB214" s="7"/>
      <c r="GC214" s="4"/>
      <c r="GD214" s="4"/>
    </row>
    <row r="215" spans="3:186" ht="5.65" customHeight="1" x14ac:dyDescent="0.15">
      <c r="C215" s="8"/>
      <c r="D215" s="4"/>
      <c r="E215" s="4"/>
      <c r="F215" s="4"/>
      <c r="G215" s="27"/>
      <c r="H215" s="27"/>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c r="CV215" s="40"/>
      <c r="CW215" s="40"/>
      <c r="CX215" s="40"/>
      <c r="CY215" s="40"/>
      <c r="CZ215" s="40"/>
      <c r="DA215" s="40"/>
      <c r="DB215" s="40"/>
      <c r="DC215" s="40"/>
      <c r="DD215" s="40"/>
      <c r="DE215" s="40"/>
      <c r="DF215" s="40"/>
      <c r="DG215" s="40"/>
      <c r="DH215" s="40"/>
      <c r="DI215" s="40"/>
      <c r="DJ215" s="40"/>
      <c r="DK215" s="40"/>
      <c r="DL215" s="40"/>
      <c r="DM215" s="40"/>
      <c r="DN215" s="40"/>
      <c r="DO215" s="40"/>
      <c r="DP215" s="40"/>
      <c r="DQ215" s="40"/>
      <c r="DR215" s="40"/>
      <c r="DS215" s="40"/>
      <c r="DT215" s="40"/>
      <c r="DU215" s="40"/>
      <c r="DV215" s="40"/>
      <c r="DW215" s="40"/>
      <c r="DX215" s="40"/>
      <c r="DY215" s="40"/>
      <c r="DZ215" s="40"/>
      <c r="EA215" s="40"/>
      <c r="EB215" s="40"/>
      <c r="EC215" s="40"/>
      <c r="ED215" s="40"/>
      <c r="EE215" s="40"/>
      <c r="EF215" s="40"/>
      <c r="EG215" s="40"/>
      <c r="EH215" s="40"/>
      <c r="EI215" s="40"/>
      <c r="EJ215" s="40"/>
      <c r="EK215" s="40"/>
      <c r="EL215" s="40"/>
      <c r="EM215" s="40"/>
      <c r="EN215" s="40"/>
      <c r="EO215" s="40"/>
      <c r="EP215" s="40"/>
      <c r="EQ215" s="40"/>
      <c r="ER215" s="40"/>
      <c r="ES215" s="40"/>
      <c r="ET215" s="40"/>
      <c r="EU215" s="40"/>
      <c r="EV215" s="40"/>
      <c r="EW215" s="40"/>
      <c r="EX215" s="40"/>
      <c r="EY215" s="40"/>
      <c r="EZ215" s="40"/>
      <c r="FA215" s="40"/>
      <c r="FB215" s="40"/>
      <c r="FC215" s="40"/>
      <c r="FD215" s="40"/>
      <c r="FE215" s="40"/>
      <c r="FF215" s="40"/>
      <c r="FG215" s="40"/>
      <c r="FH215" s="40"/>
      <c r="FI215" s="40"/>
      <c r="FJ215" s="40"/>
      <c r="FK215" s="40"/>
      <c r="FL215" s="40"/>
      <c r="FM215" s="40"/>
      <c r="FN215" s="40"/>
      <c r="FO215" s="40"/>
      <c r="FP215" s="40"/>
      <c r="FQ215" s="40"/>
      <c r="FR215" s="40"/>
      <c r="FS215" s="40"/>
      <c r="FT215" s="40"/>
      <c r="FU215" s="40"/>
      <c r="FV215" s="40"/>
      <c r="FW215" s="40"/>
      <c r="FX215" s="27"/>
      <c r="FY215" s="27"/>
      <c r="FZ215" s="4"/>
      <c r="GA215" s="4"/>
      <c r="GB215" s="7"/>
      <c r="GC215" s="4"/>
      <c r="GD215" s="4"/>
    </row>
    <row r="216" spans="3:186" ht="5.65" customHeight="1" x14ac:dyDescent="0.15">
      <c r="C216" s="8"/>
      <c r="D216" s="4"/>
      <c r="E216" s="4"/>
      <c r="F216" s="4"/>
      <c r="G216" s="27"/>
      <c r="H216" s="27"/>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c r="CV216" s="40"/>
      <c r="CW216" s="40"/>
      <c r="CX216" s="40"/>
      <c r="CY216" s="40"/>
      <c r="CZ216" s="40"/>
      <c r="DA216" s="40"/>
      <c r="DB216" s="40"/>
      <c r="DC216" s="40"/>
      <c r="DD216" s="40"/>
      <c r="DE216" s="40"/>
      <c r="DF216" s="40"/>
      <c r="DG216" s="40"/>
      <c r="DH216" s="40"/>
      <c r="DI216" s="40"/>
      <c r="DJ216" s="40"/>
      <c r="DK216" s="40"/>
      <c r="DL216" s="40"/>
      <c r="DM216" s="40"/>
      <c r="DN216" s="40"/>
      <c r="DO216" s="40"/>
      <c r="DP216" s="40"/>
      <c r="DQ216" s="40"/>
      <c r="DR216" s="40"/>
      <c r="DS216" s="40"/>
      <c r="DT216" s="40"/>
      <c r="DU216" s="40"/>
      <c r="DV216" s="40"/>
      <c r="DW216" s="40"/>
      <c r="DX216" s="40"/>
      <c r="DY216" s="40"/>
      <c r="DZ216" s="40"/>
      <c r="EA216" s="40"/>
      <c r="EB216" s="40"/>
      <c r="EC216" s="40"/>
      <c r="ED216" s="40"/>
      <c r="EE216" s="40"/>
      <c r="EF216" s="40"/>
      <c r="EG216" s="40"/>
      <c r="EH216" s="40"/>
      <c r="EI216" s="40"/>
      <c r="EJ216" s="40"/>
      <c r="EK216" s="40"/>
      <c r="EL216" s="40"/>
      <c r="EM216" s="40"/>
      <c r="EN216" s="40"/>
      <c r="EO216" s="40"/>
      <c r="EP216" s="40"/>
      <c r="EQ216" s="40"/>
      <c r="ER216" s="40"/>
      <c r="ES216" s="40"/>
      <c r="ET216" s="40"/>
      <c r="EU216" s="40"/>
      <c r="EV216" s="40"/>
      <c r="EW216" s="40"/>
      <c r="EX216" s="40"/>
      <c r="EY216" s="40"/>
      <c r="EZ216" s="40"/>
      <c r="FA216" s="40"/>
      <c r="FB216" s="40"/>
      <c r="FC216" s="40"/>
      <c r="FD216" s="40"/>
      <c r="FE216" s="40"/>
      <c r="FF216" s="40"/>
      <c r="FG216" s="40"/>
      <c r="FH216" s="40"/>
      <c r="FI216" s="40"/>
      <c r="FJ216" s="40"/>
      <c r="FK216" s="40"/>
      <c r="FL216" s="40"/>
      <c r="FM216" s="40"/>
      <c r="FN216" s="40"/>
      <c r="FO216" s="40"/>
      <c r="FP216" s="40"/>
      <c r="FQ216" s="40"/>
      <c r="FR216" s="40"/>
      <c r="FS216" s="40"/>
      <c r="FT216" s="40"/>
      <c r="FU216" s="40"/>
      <c r="FV216" s="40"/>
      <c r="FW216" s="40"/>
      <c r="FX216" s="27"/>
      <c r="FY216" s="27"/>
      <c r="FZ216" s="4"/>
      <c r="GA216" s="4"/>
      <c r="GB216" s="7"/>
      <c r="GC216" s="4"/>
      <c r="GD216" s="4"/>
    </row>
    <row r="217" spans="3:186" ht="5.65" customHeight="1" x14ac:dyDescent="0.15">
      <c r="C217" s="8"/>
      <c r="D217" s="4"/>
      <c r="E217" s="4"/>
      <c r="F217" s="4"/>
      <c r="G217" s="27"/>
      <c r="H217" s="27"/>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c r="CV217" s="40"/>
      <c r="CW217" s="40"/>
      <c r="CX217" s="40"/>
      <c r="CY217" s="40"/>
      <c r="CZ217" s="40"/>
      <c r="DA217" s="40"/>
      <c r="DB217" s="40"/>
      <c r="DC217" s="40"/>
      <c r="DD217" s="40"/>
      <c r="DE217" s="40"/>
      <c r="DF217" s="40"/>
      <c r="DG217" s="40"/>
      <c r="DH217" s="40"/>
      <c r="DI217" s="40"/>
      <c r="DJ217" s="40"/>
      <c r="DK217" s="40"/>
      <c r="DL217" s="40"/>
      <c r="DM217" s="40"/>
      <c r="DN217" s="40"/>
      <c r="DO217" s="40"/>
      <c r="DP217" s="40"/>
      <c r="DQ217" s="40"/>
      <c r="DR217" s="40"/>
      <c r="DS217" s="40"/>
      <c r="DT217" s="40"/>
      <c r="DU217" s="40"/>
      <c r="DV217" s="40"/>
      <c r="DW217" s="40"/>
      <c r="DX217" s="40"/>
      <c r="DY217" s="40"/>
      <c r="DZ217" s="40"/>
      <c r="EA217" s="40"/>
      <c r="EB217" s="40"/>
      <c r="EC217" s="40"/>
      <c r="ED217" s="40"/>
      <c r="EE217" s="40"/>
      <c r="EF217" s="40"/>
      <c r="EG217" s="40"/>
      <c r="EH217" s="40"/>
      <c r="EI217" s="40"/>
      <c r="EJ217" s="40"/>
      <c r="EK217" s="40"/>
      <c r="EL217" s="40"/>
      <c r="EM217" s="40"/>
      <c r="EN217" s="40"/>
      <c r="EO217" s="40"/>
      <c r="EP217" s="40"/>
      <c r="EQ217" s="40"/>
      <c r="ER217" s="40"/>
      <c r="ES217" s="40"/>
      <c r="ET217" s="40"/>
      <c r="EU217" s="40"/>
      <c r="EV217" s="40"/>
      <c r="EW217" s="40"/>
      <c r="EX217" s="40"/>
      <c r="EY217" s="40"/>
      <c r="EZ217" s="40"/>
      <c r="FA217" s="40"/>
      <c r="FB217" s="40"/>
      <c r="FC217" s="40"/>
      <c r="FD217" s="40"/>
      <c r="FE217" s="40"/>
      <c r="FF217" s="40"/>
      <c r="FG217" s="40"/>
      <c r="FH217" s="40"/>
      <c r="FI217" s="40"/>
      <c r="FJ217" s="40"/>
      <c r="FK217" s="40"/>
      <c r="FL217" s="40"/>
      <c r="FM217" s="40"/>
      <c r="FN217" s="40"/>
      <c r="FO217" s="40"/>
      <c r="FP217" s="40"/>
      <c r="FQ217" s="40"/>
      <c r="FR217" s="40"/>
      <c r="FS217" s="40"/>
      <c r="FT217" s="40"/>
      <c r="FU217" s="40"/>
      <c r="FV217" s="40"/>
      <c r="FW217" s="40"/>
      <c r="FX217" s="27"/>
      <c r="FY217" s="27"/>
      <c r="FZ217" s="4"/>
      <c r="GA217" s="4"/>
      <c r="GB217" s="7"/>
      <c r="GC217" s="4"/>
      <c r="GD217" s="4"/>
    </row>
    <row r="218" spans="3:186" ht="5.65" customHeight="1" x14ac:dyDescent="0.15">
      <c r="C218" s="8"/>
      <c r="D218" s="4"/>
      <c r="E218" s="4"/>
      <c r="F218" s="4"/>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4"/>
      <c r="GA218" s="4"/>
      <c r="GB218" s="7"/>
      <c r="GC218" s="4"/>
      <c r="GD218" s="4"/>
    </row>
    <row r="219" spans="3:186" ht="5.65" customHeight="1" x14ac:dyDescent="0.15">
      <c r="C219" s="8"/>
      <c r="D219" s="4"/>
      <c r="E219" s="4"/>
      <c r="F219" s="4"/>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4"/>
      <c r="GA219" s="4"/>
      <c r="GB219" s="7"/>
      <c r="GC219" s="4"/>
      <c r="GD219" s="4"/>
    </row>
    <row r="220" spans="3:186" ht="5.65" customHeight="1" x14ac:dyDescent="0.15">
      <c r="C220" s="8"/>
      <c r="D220" s="4"/>
      <c r="E220" s="4"/>
      <c r="F220" s="4"/>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4"/>
      <c r="GA220" s="4"/>
      <c r="GB220" s="7"/>
      <c r="GC220" s="4"/>
      <c r="GD220" s="4"/>
    </row>
    <row r="221" spans="3:186" ht="5.65" customHeight="1" x14ac:dyDescent="0.15">
      <c r="C221" s="8"/>
      <c r="D221" s="4"/>
      <c r="E221" s="4"/>
      <c r="F221" s="4"/>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4"/>
      <c r="GA221" s="4"/>
      <c r="GB221" s="7"/>
      <c r="GC221" s="4"/>
      <c r="GD221" s="4"/>
    </row>
    <row r="222" spans="3:186" ht="5.65" customHeight="1" x14ac:dyDescent="0.15">
      <c r="C222" s="8"/>
      <c r="D222" s="4"/>
      <c r="E222" s="4"/>
      <c r="F222" s="4"/>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4"/>
      <c r="GA222" s="4"/>
      <c r="GB222" s="7"/>
      <c r="GC222" s="4"/>
      <c r="GD222" s="4"/>
    </row>
    <row r="223" spans="3:186" ht="5.65" customHeight="1" x14ac:dyDescent="0.15">
      <c r="C223" s="8"/>
      <c r="D223" s="4"/>
      <c r="E223" s="4"/>
      <c r="F223" s="4"/>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4"/>
      <c r="GA223" s="4"/>
      <c r="GB223" s="7"/>
      <c r="GC223" s="4"/>
      <c r="GD223" s="4"/>
    </row>
    <row r="224" spans="3:186" ht="5.65" customHeight="1" x14ac:dyDescent="0.15">
      <c r="C224" s="8"/>
      <c r="D224" s="4"/>
      <c r="E224" s="4"/>
      <c r="F224" s="4"/>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4"/>
      <c r="GA224" s="4"/>
      <c r="GB224" s="7"/>
      <c r="GC224" s="4"/>
      <c r="GD224" s="4"/>
    </row>
    <row r="225" spans="3:186" ht="5.65" customHeight="1" x14ac:dyDescent="0.15">
      <c r="C225" s="8"/>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7"/>
      <c r="GC225" s="4"/>
      <c r="GD225" s="4"/>
    </row>
    <row r="226" spans="3:186" ht="5.65" customHeight="1" x14ac:dyDescent="0.15">
      <c r="C226" s="8"/>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7"/>
      <c r="GC226" s="4"/>
      <c r="GD226" s="4"/>
    </row>
    <row r="227" spans="3:186" ht="5.65" customHeight="1" x14ac:dyDescent="0.15">
      <c r="C227" s="8"/>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7"/>
      <c r="GC227" s="4"/>
      <c r="GD227" s="4"/>
    </row>
    <row r="228" spans="3:186" ht="5.65" customHeight="1" x14ac:dyDescent="0.15">
      <c r="C228" s="8"/>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7"/>
      <c r="GC228" s="4"/>
      <c r="GD228" s="4"/>
    </row>
    <row r="229" spans="3:186" ht="5.65" customHeight="1" x14ac:dyDescent="0.15">
      <c r="C229" s="8"/>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7"/>
      <c r="GC229" s="4"/>
      <c r="GD229" s="4"/>
    </row>
    <row r="230" spans="3:186" ht="5.65" customHeight="1" x14ac:dyDescent="0.15">
      <c r="C230" s="8"/>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7"/>
      <c r="GC230" s="4"/>
      <c r="GD230" s="4"/>
    </row>
    <row r="231" spans="3:186" ht="5.65" customHeight="1" x14ac:dyDescent="0.15">
      <c r="C231" s="8"/>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7"/>
      <c r="GC231" s="4"/>
      <c r="GD231" s="4"/>
    </row>
    <row r="232" spans="3:186" ht="5.65" customHeight="1" x14ac:dyDescent="0.15">
      <c r="C232" s="8"/>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7"/>
      <c r="GC232" s="4"/>
      <c r="GD232" s="4"/>
    </row>
    <row r="233" spans="3:186" ht="5.65" customHeight="1" x14ac:dyDescent="0.15">
      <c r="C233" s="8"/>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7"/>
      <c r="GC233" s="4"/>
      <c r="GD233" s="4"/>
    </row>
    <row r="234" spans="3:186" ht="5.65" customHeight="1" x14ac:dyDescent="0.15">
      <c r="C234" s="8"/>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7"/>
      <c r="GC234" s="4"/>
      <c r="GD234" s="4"/>
    </row>
    <row r="235" spans="3:186" ht="5.65" customHeight="1" x14ac:dyDescent="0.15">
      <c r="C235" s="8"/>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7"/>
      <c r="GC235" s="4"/>
      <c r="GD235" s="4"/>
    </row>
    <row r="236" spans="3:186" ht="5.65" customHeight="1" x14ac:dyDescent="0.15">
      <c r="C236" s="8"/>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7"/>
      <c r="GC236" s="4"/>
      <c r="GD236" s="4"/>
    </row>
    <row r="237" spans="3:186" ht="5.65" customHeight="1" x14ac:dyDescent="0.15">
      <c r="C237" s="8"/>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7"/>
      <c r="GC237" s="4"/>
      <c r="GD237" s="4"/>
    </row>
    <row r="238" spans="3:186" ht="5.65" customHeight="1" x14ac:dyDescent="0.15">
      <c r="C238" s="8"/>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7"/>
      <c r="GC238" s="4"/>
      <c r="GD238" s="4"/>
    </row>
    <row r="239" spans="3:186" ht="5.65" customHeight="1" x14ac:dyDescent="0.15">
      <c r="C239" s="8"/>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7"/>
      <c r="GC239" s="4"/>
      <c r="GD239" s="4"/>
    </row>
    <row r="240" spans="3:186" ht="5.65" customHeight="1" x14ac:dyDescent="0.15">
      <c r="C240" s="8"/>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7"/>
      <c r="GC240" s="4"/>
      <c r="GD240" s="4"/>
    </row>
    <row r="241" spans="3:186" ht="5.65" customHeight="1" x14ac:dyDescent="0.15">
      <c r="C241" s="8"/>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7"/>
      <c r="GC241" s="4"/>
      <c r="GD241" s="4"/>
    </row>
    <row r="242" spans="3:186" ht="5.65" customHeight="1" x14ac:dyDescent="0.15">
      <c r="C242" s="8"/>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7"/>
      <c r="GC242" s="4"/>
      <c r="GD242" s="4"/>
    </row>
    <row r="243" spans="3:186" ht="5.65" customHeight="1" x14ac:dyDescent="0.15">
      <c r="C243" s="8"/>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7"/>
      <c r="GC243" s="4"/>
      <c r="GD243" s="4"/>
    </row>
    <row r="244" spans="3:186" ht="5.65" customHeight="1" x14ac:dyDescent="0.15">
      <c r="C244" s="8"/>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4"/>
      <c r="FY244" s="4"/>
      <c r="FZ244" s="4"/>
      <c r="GA244" s="4"/>
      <c r="GB244" s="7"/>
      <c r="GC244" s="4"/>
      <c r="GD244" s="4"/>
    </row>
    <row r="245" spans="3:186" ht="5.65" customHeight="1" x14ac:dyDescent="0.15">
      <c r="C245" s="8"/>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4"/>
      <c r="FY245" s="4"/>
      <c r="FZ245" s="4"/>
      <c r="GA245" s="4"/>
      <c r="GB245" s="7"/>
      <c r="GC245" s="4"/>
      <c r="GD245" s="4"/>
    </row>
    <row r="246" spans="3:186" ht="5.65" customHeight="1" x14ac:dyDescent="0.15">
      <c r="C246" s="8"/>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27"/>
      <c r="EM246" s="27"/>
      <c r="EN246" s="27"/>
      <c r="EO246" s="27"/>
      <c r="EP246" s="27"/>
      <c r="EQ246" s="27"/>
      <c r="ER246" s="27"/>
      <c r="ES246" s="27"/>
      <c r="ET246" s="41"/>
      <c r="EU246" s="41"/>
      <c r="EV246" s="41"/>
      <c r="EW246" s="41"/>
      <c r="EX246" s="41"/>
      <c r="EY246" s="41"/>
      <c r="EZ246" s="41"/>
      <c r="FA246" s="41"/>
      <c r="FB246" s="41"/>
      <c r="FC246" s="41"/>
      <c r="FD246" s="41"/>
      <c r="FE246" s="41"/>
      <c r="FF246" s="41"/>
      <c r="FG246" s="41"/>
      <c r="FH246" s="41"/>
      <c r="FI246" s="41"/>
      <c r="FJ246" s="41"/>
      <c r="FK246" s="41"/>
      <c r="FL246" s="41"/>
      <c r="FM246" s="41"/>
      <c r="FN246" s="41"/>
      <c r="FO246" s="41"/>
      <c r="FP246" s="41"/>
      <c r="FQ246" s="27"/>
      <c r="FR246" s="27"/>
      <c r="FS246" s="27"/>
      <c r="FT246" s="27"/>
      <c r="FU246" s="27"/>
      <c r="FV246" s="27"/>
      <c r="FW246" s="27"/>
      <c r="FX246" s="4"/>
      <c r="FY246" s="4"/>
      <c r="FZ246" s="4"/>
      <c r="GA246" s="4"/>
      <c r="GB246" s="7"/>
      <c r="GC246" s="4"/>
      <c r="GD246" s="4"/>
    </row>
    <row r="247" spans="3:186" ht="5.65" customHeight="1" x14ac:dyDescent="0.15">
      <c r="C247" s="8"/>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27"/>
      <c r="EM247" s="42"/>
      <c r="EN247" s="42"/>
      <c r="EO247" s="42"/>
      <c r="EP247" s="42"/>
      <c r="EQ247" s="42"/>
      <c r="ER247" s="27"/>
      <c r="ES247" s="27"/>
      <c r="ET247" s="41"/>
      <c r="EU247" s="41"/>
      <c r="EV247" s="41"/>
      <c r="EW247" s="41"/>
      <c r="EX247" s="41"/>
      <c r="EY247" s="41"/>
      <c r="EZ247" s="41"/>
      <c r="FA247" s="41"/>
      <c r="FB247" s="41"/>
      <c r="FC247" s="41"/>
      <c r="FD247" s="41"/>
      <c r="FE247" s="41"/>
      <c r="FF247" s="41"/>
      <c r="FG247" s="41"/>
      <c r="FH247" s="41"/>
      <c r="FI247" s="41"/>
      <c r="FJ247" s="41"/>
      <c r="FK247" s="41"/>
      <c r="FL247" s="41"/>
      <c r="FM247" s="41"/>
      <c r="FN247" s="41"/>
      <c r="FO247" s="41"/>
      <c r="FP247" s="41"/>
      <c r="FQ247" s="27"/>
      <c r="FR247" s="27"/>
      <c r="FS247" s="42"/>
      <c r="FT247" s="42"/>
      <c r="FU247" s="42"/>
      <c r="FV247" s="42"/>
      <c r="FW247" s="42"/>
      <c r="FX247" s="43"/>
      <c r="FY247" s="43"/>
      <c r="FZ247" s="43"/>
      <c r="GA247" s="43"/>
      <c r="GB247" s="44"/>
      <c r="GC247" s="43"/>
      <c r="GD247" s="43"/>
    </row>
    <row r="248" spans="3:186" ht="5.65" customHeight="1" x14ac:dyDescent="0.15">
      <c r="C248" s="8"/>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27"/>
      <c r="EM248" s="42"/>
      <c r="EN248" s="42"/>
      <c r="EO248" s="42"/>
      <c r="EP248" s="42"/>
      <c r="EQ248" s="42"/>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42"/>
      <c r="FT248" s="42"/>
      <c r="FU248" s="42"/>
      <c r="FV248" s="42"/>
      <c r="FW248" s="42"/>
      <c r="FX248" s="43"/>
      <c r="FY248" s="43"/>
      <c r="FZ248" s="43"/>
      <c r="GA248" s="43"/>
      <c r="GB248" s="44"/>
      <c r="GC248" s="43"/>
      <c r="GD248" s="43"/>
    </row>
    <row r="249" spans="3:186" ht="5.65" customHeight="1" x14ac:dyDescent="0.15">
      <c r="C249" s="8"/>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4"/>
      <c r="FY249" s="4"/>
      <c r="FZ249" s="4"/>
      <c r="GA249" s="4"/>
      <c r="GB249" s="7"/>
      <c r="GC249" s="4"/>
      <c r="GD249" s="4"/>
    </row>
    <row r="250" spans="3:186" ht="5.65" customHeight="1" x14ac:dyDescent="0.15">
      <c r="C250" s="8"/>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4"/>
      <c r="FY250" s="4"/>
      <c r="FZ250" s="4"/>
      <c r="GA250" s="4"/>
      <c r="GB250" s="7"/>
      <c r="GC250" s="4"/>
      <c r="GD250" s="4"/>
    </row>
    <row r="251" spans="3:186" ht="5.65" customHeight="1" x14ac:dyDescent="0.15">
      <c r="C251" s="8"/>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4"/>
      <c r="FY251" s="4"/>
      <c r="FZ251" s="4"/>
      <c r="GA251" s="4"/>
      <c r="GB251" s="7"/>
      <c r="GC251" s="4"/>
      <c r="GD251" s="4"/>
    </row>
    <row r="252" spans="3:186" ht="5.65" customHeight="1" x14ac:dyDescent="0.15">
      <c r="C252" s="8"/>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27"/>
      <c r="EM252" s="27"/>
      <c r="EN252" s="27"/>
      <c r="EO252" s="27"/>
      <c r="EP252" s="27"/>
      <c r="EQ252" s="27"/>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27"/>
      <c r="FT252" s="27"/>
      <c r="FU252" s="27"/>
      <c r="FV252" s="27"/>
      <c r="FW252" s="27"/>
      <c r="FX252" s="4"/>
      <c r="FY252" s="4"/>
      <c r="FZ252" s="4"/>
      <c r="GA252" s="4"/>
      <c r="GB252" s="7"/>
      <c r="GC252" s="4"/>
      <c r="GD252" s="4"/>
    </row>
    <row r="253" spans="3:186" ht="5.65" customHeight="1" x14ac:dyDescent="0.15">
      <c r="C253" s="8"/>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27"/>
      <c r="EM253" s="27"/>
      <c r="EN253" s="27"/>
      <c r="EO253" s="27"/>
      <c r="EP253" s="27"/>
      <c r="EQ253" s="27"/>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27"/>
      <c r="FT253" s="27"/>
      <c r="FU253" s="27"/>
      <c r="FV253" s="27"/>
      <c r="FW253" s="27"/>
      <c r="FX253" s="4"/>
      <c r="FY253" s="4"/>
      <c r="FZ253" s="4"/>
      <c r="GA253" s="4"/>
      <c r="GB253" s="7"/>
      <c r="GC253" s="4"/>
      <c r="GD253" s="4"/>
    </row>
    <row r="254" spans="3:186" ht="5.65" customHeight="1" x14ac:dyDescent="0.15">
      <c r="C254" s="8"/>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27"/>
      <c r="EM254" s="27"/>
      <c r="EN254" s="27"/>
      <c r="EO254" s="27"/>
      <c r="EP254" s="27"/>
      <c r="EQ254" s="27"/>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27"/>
      <c r="FT254" s="27"/>
      <c r="FU254" s="27"/>
      <c r="FV254" s="27"/>
      <c r="FW254" s="27"/>
      <c r="FX254" s="4"/>
      <c r="FY254" s="4"/>
      <c r="FZ254" s="4"/>
      <c r="GA254" s="4"/>
      <c r="GB254" s="7"/>
      <c r="GC254" s="4"/>
      <c r="GD254" s="4"/>
    </row>
    <row r="255" spans="3:186" ht="5.65" customHeight="1" x14ac:dyDescent="0.15">
      <c r="C255" s="8"/>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25"/>
      <c r="EB255" s="25"/>
      <c r="EC255" s="25"/>
      <c r="ED255" s="25"/>
      <c r="EE255" s="25"/>
      <c r="EF255" s="25"/>
      <c r="EG255" s="25"/>
      <c r="EH255" s="25"/>
      <c r="EI255" s="25"/>
      <c r="EJ255" s="4"/>
      <c r="EK255" s="4"/>
      <c r="EL255" s="27"/>
      <c r="EM255" s="27"/>
      <c r="EN255" s="27"/>
      <c r="EO255" s="27"/>
      <c r="EP255" s="27"/>
      <c r="EQ255" s="27"/>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27"/>
      <c r="FT255" s="27"/>
      <c r="FU255" s="27"/>
      <c r="FV255" s="27"/>
      <c r="FW255" s="27"/>
      <c r="FX255" s="4"/>
      <c r="FY255" s="4"/>
      <c r="FZ255" s="4"/>
      <c r="GA255" s="4"/>
      <c r="GB255" s="7"/>
      <c r="GC255" s="4"/>
      <c r="GD255" s="4"/>
    </row>
    <row r="256" spans="3:186" ht="5.65" customHeight="1" x14ac:dyDescent="0.15">
      <c r="C256" s="8"/>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25"/>
      <c r="EB256" s="25"/>
      <c r="EC256" s="25"/>
      <c r="ED256" s="25"/>
      <c r="EE256" s="25"/>
      <c r="EF256" s="25"/>
      <c r="EG256" s="25"/>
      <c r="EH256" s="25"/>
      <c r="EI256" s="25"/>
      <c r="EJ256" s="4"/>
      <c r="EK256" s="4"/>
      <c r="EL256" s="27"/>
      <c r="EM256" s="27"/>
      <c r="EN256" s="27"/>
      <c r="EO256" s="27"/>
      <c r="EP256" s="27"/>
      <c r="EQ256" s="27"/>
      <c r="ER256" s="32"/>
      <c r="ES256" s="32"/>
      <c r="ET256" s="32"/>
      <c r="EU256" s="32"/>
      <c r="EV256" s="32"/>
      <c r="EW256" s="32"/>
      <c r="EX256" s="32"/>
      <c r="EY256" s="32"/>
      <c r="EZ256" s="32"/>
      <c r="FA256" s="32"/>
      <c r="FB256" s="32"/>
      <c r="FC256" s="32"/>
      <c r="FD256" s="32"/>
      <c r="FE256" s="32"/>
      <c r="FF256" s="32"/>
      <c r="FG256" s="32"/>
      <c r="FH256" s="32"/>
      <c r="FI256" s="32"/>
      <c r="FJ256" s="32"/>
      <c r="FK256" s="32"/>
      <c r="FL256" s="32"/>
      <c r="FM256" s="32"/>
      <c r="FN256" s="32"/>
      <c r="FO256" s="32"/>
      <c r="FP256" s="32"/>
      <c r="FQ256" s="32"/>
      <c r="FR256" s="32"/>
      <c r="FS256" s="27"/>
      <c r="FT256" s="27"/>
      <c r="FU256" s="27"/>
      <c r="FV256" s="27"/>
      <c r="FW256" s="27"/>
      <c r="FX256" s="4"/>
      <c r="FY256" s="4"/>
      <c r="FZ256" s="4"/>
      <c r="GA256" s="4"/>
      <c r="GB256" s="7"/>
      <c r="GC256" s="4"/>
      <c r="GD256" s="4"/>
    </row>
    <row r="257" spans="3:186" ht="5.65" customHeight="1" x14ac:dyDescent="0.15">
      <c r="C257" s="8"/>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13"/>
      <c r="BS257" s="13"/>
      <c r="BT257" s="13"/>
      <c r="BU257" s="13"/>
      <c r="BV257" s="13"/>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25"/>
      <c r="EB257" s="25"/>
      <c r="EC257" s="25"/>
      <c r="ED257" s="25"/>
      <c r="EE257" s="25"/>
      <c r="EF257" s="25"/>
      <c r="EG257" s="25"/>
      <c r="EH257" s="25"/>
      <c r="EI257" s="25"/>
      <c r="EJ257" s="4"/>
      <c r="EK257" s="4"/>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4"/>
      <c r="FY257" s="4"/>
      <c r="FZ257" s="4"/>
      <c r="GA257" s="4"/>
      <c r="GB257" s="7"/>
      <c r="GC257" s="4"/>
      <c r="GD257" s="4"/>
    </row>
    <row r="258" spans="3:186" ht="5.65" customHeight="1" x14ac:dyDescent="0.15">
      <c r="C258" s="8"/>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13"/>
      <c r="BS258" s="13"/>
      <c r="BT258" s="13"/>
      <c r="BU258" s="13"/>
      <c r="BV258" s="13"/>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25"/>
      <c r="EB258" s="25"/>
      <c r="EC258" s="25"/>
      <c r="ED258" s="25"/>
      <c r="EE258" s="25"/>
      <c r="EF258" s="25"/>
      <c r="EG258" s="25"/>
      <c r="EH258" s="25"/>
      <c r="EI258" s="25"/>
      <c r="EJ258" s="4"/>
      <c r="EK258" s="4"/>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33"/>
      <c r="FJ258" s="33"/>
      <c r="FK258" s="33"/>
      <c r="FL258" s="33"/>
      <c r="FM258" s="33"/>
      <c r="FN258" s="33"/>
      <c r="FO258" s="27"/>
      <c r="FP258" s="27"/>
      <c r="FQ258" s="27"/>
      <c r="FR258" s="27"/>
      <c r="FS258" s="27"/>
      <c r="FT258" s="27"/>
      <c r="FU258" s="27"/>
      <c r="FV258" s="27"/>
      <c r="FW258" s="27"/>
      <c r="FX258" s="4"/>
      <c r="FY258" s="4"/>
      <c r="FZ258" s="4"/>
      <c r="GA258" s="4"/>
      <c r="GB258" s="7"/>
      <c r="GC258" s="4"/>
      <c r="GD258" s="4"/>
    </row>
    <row r="259" spans="3:186" ht="5.65" customHeight="1" x14ac:dyDescent="0.15">
      <c r="C259" s="8"/>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31"/>
      <c r="BS259" s="31"/>
      <c r="BT259" s="31"/>
      <c r="BU259" s="31"/>
      <c r="BV259" s="31"/>
      <c r="BW259" s="31"/>
      <c r="BX259" s="31"/>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25"/>
      <c r="EB259" s="25"/>
      <c r="EC259" s="25"/>
      <c r="ED259" s="25"/>
      <c r="EE259" s="25"/>
      <c r="EF259" s="25"/>
      <c r="EG259" s="25"/>
      <c r="EH259" s="25"/>
      <c r="EI259" s="25"/>
      <c r="EJ259" s="4"/>
      <c r="EK259" s="4"/>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33"/>
      <c r="FJ259" s="33"/>
      <c r="FK259" s="33"/>
      <c r="FL259" s="33"/>
      <c r="FM259" s="33"/>
      <c r="FN259" s="33"/>
      <c r="FO259" s="27"/>
      <c r="FP259" s="27"/>
      <c r="FQ259" s="27"/>
      <c r="FR259" s="27"/>
      <c r="FS259" s="27"/>
      <c r="FT259" s="27"/>
      <c r="FU259" s="27"/>
      <c r="FV259" s="27"/>
      <c r="FW259" s="27"/>
      <c r="FX259" s="4"/>
      <c r="FY259" s="4"/>
      <c r="FZ259" s="4"/>
      <c r="GA259" s="4"/>
      <c r="GB259" s="7"/>
      <c r="GC259" s="4"/>
      <c r="GD259" s="4"/>
    </row>
    <row r="260" spans="3:186" ht="5.65" customHeight="1" x14ac:dyDescent="0.15">
      <c r="C260" s="8"/>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31"/>
      <c r="BS260" s="31"/>
      <c r="BT260" s="31"/>
      <c r="BU260" s="31"/>
      <c r="BV260" s="31"/>
      <c r="BW260" s="31"/>
      <c r="BX260" s="31"/>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25"/>
      <c r="EB260" s="25"/>
      <c r="EC260" s="25"/>
      <c r="ED260" s="25"/>
      <c r="EE260" s="25"/>
      <c r="EF260" s="25"/>
      <c r="EG260" s="25"/>
      <c r="EH260" s="25"/>
      <c r="EI260" s="25"/>
      <c r="EJ260" s="4"/>
      <c r="EK260" s="4"/>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4"/>
      <c r="FY260" s="4"/>
      <c r="FZ260" s="4"/>
      <c r="GA260" s="4"/>
      <c r="GB260" s="7"/>
      <c r="GC260" s="4"/>
      <c r="GD260" s="4"/>
    </row>
    <row r="261" spans="3:186" ht="5.65" customHeight="1" x14ac:dyDescent="0.15">
      <c r="C261" s="8"/>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25"/>
      <c r="EB261" s="25"/>
      <c r="EC261" s="25"/>
      <c r="ED261" s="25"/>
      <c r="EE261" s="25"/>
      <c r="EF261" s="25"/>
      <c r="EG261" s="25"/>
      <c r="EH261" s="25"/>
      <c r="EI261" s="25"/>
      <c r="EJ261" s="4"/>
      <c r="EK261" s="4"/>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4"/>
      <c r="FY261" s="4"/>
      <c r="FZ261" s="4"/>
      <c r="GA261" s="4"/>
      <c r="GB261" s="7"/>
      <c r="GC261" s="4"/>
      <c r="GD261" s="4"/>
    </row>
    <row r="262" spans="3:186" ht="5.65" customHeight="1" thickBot="1" x14ac:dyDescent="0.2">
      <c r="C262" s="20"/>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34"/>
      <c r="EM262" s="34"/>
      <c r="EN262" s="34"/>
      <c r="EO262" s="34"/>
      <c r="EP262" s="34"/>
      <c r="EQ262" s="34"/>
      <c r="ER262" s="34"/>
      <c r="ES262" s="34"/>
      <c r="ET262" s="34"/>
      <c r="EU262" s="34"/>
      <c r="EV262" s="34"/>
      <c r="EW262" s="34"/>
      <c r="EX262" s="34"/>
      <c r="EY262" s="34"/>
      <c r="EZ262" s="34"/>
      <c r="FA262" s="34"/>
      <c r="FB262" s="34"/>
      <c r="FC262" s="34"/>
      <c r="FD262" s="34"/>
      <c r="FE262" s="34"/>
      <c r="FF262" s="34"/>
      <c r="FG262" s="34"/>
      <c r="FH262" s="34"/>
      <c r="FI262" s="34"/>
      <c r="FJ262" s="34"/>
      <c r="FK262" s="34"/>
      <c r="FL262" s="34"/>
      <c r="FM262" s="34"/>
      <c r="FN262" s="34"/>
      <c r="FO262" s="34"/>
      <c r="FP262" s="34"/>
      <c r="FQ262" s="34"/>
      <c r="FR262" s="34"/>
      <c r="FS262" s="34"/>
      <c r="FT262" s="34"/>
      <c r="FU262" s="34"/>
      <c r="FV262" s="34"/>
      <c r="FW262" s="34"/>
      <c r="FX262" s="2"/>
      <c r="FY262" s="2"/>
      <c r="FZ262" s="2"/>
      <c r="GA262" s="2"/>
      <c r="GB262" s="24"/>
      <c r="GC262" s="4"/>
      <c r="GD262" s="4"/>
    </row>
    <row r="263" spans="3:186" s="14" customFormat="1" x14ac:dyDescent="0.15">
      <c r="GC263" s="27"/>
      <c r="GD263" s="27"/>
    </row>
    <row r="264" spans="3:186" s="14" customFormat="1" x14ac:dyDescent="0.15">
      <c r="GC264" s="27"/>
      <c r="GD264" s="27"/>
    </row>
    <row r="265" spans="3:186" s="14" customFormat="1" ht="13.5" customHeight="1" x14ac:dyDescent="0.15">
      <c r="GC265" s="27"/>
      <c r="GD265" s="27"/>
    </row>
    <row r="266" spans="3:186" ht="14.25" customHeight="1" x14ac:dyDescent="0.15"/>
    <row r="267" spans="3:186" ht="13.5" customHeight="1" x14ac:dyDescent="0.15"/>
    <row r="268" spans="3:186" ht="13.5" customHeight="1" x14ac:dyDescent="0.15"/>
    <row r="269" spans="3:186" ht="14.25" customHeight="1" x14ac:dyDescent="0.15">
      <c r="BB269" s="1">
        <v>0</v>
      </c>
    </row>
  </sheetData>
  <mergeCells count="21">
    <mergeCell ref="B16:B17"/>
    <mergeCell ref="GC16:GC20"/>
    <mergeCell ref="FX17:GB18"/>
    <mergeCell ref="B18:B23"/>
    <mergeCell ref="A20:A21"/>
    <mergeCell ref="C3:H3"/>
    <mergeCell ref="FW3:GB3"/>
    <mergeCell ref="A5:A14"/>
    <mergeCell ref="B7:B12"/>
    <mergeCell ref="GC8:GC11"/>
    <mergeCell ref="GC69:GC73"/>
    <mergeCell ref="A22:A23"/>
    <mergeCell ref="B24:B27"/>
    <mergeCell ref="M24:U26"/>
    <mergeCell ref="C28:H29"/>
    <mergeCell ref="AA28:AF29"/>
    <mergeCell ref="EZ51:FU52"/>
    <mergeCell ref="GC51:GC55"/>
    <mergeCell ref="GC57:GC61"/>
    <mergeCell ref="GC64:GC66"/>
    <mergeCell ref="EY64:FW65"/>
  </mergeCells>
  <phoneticPr fontId="3"/>
  <printOptions horizontalCentered="1" verticalCentered="1"/>
  <pageMargins left="0" right="0" top="0" bottom="0" header="0" footer="0"/>
  <pageSetup paperSize="8" scale="7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B1:I73"/>
  <sheetViews>
    <sheetView showGridLines="0" zoomScale="80" zoomScaleNormal="80" workbookViewId="0">
      <selection activeCell="E40" sqref="E40"/>
    </sheetView>
  </sheetViews>
  <sheetFormatPr defaultRowHeight="13.5" x14ac:dyDescent="0.15"/>
  <cols>
    <col min="1" max="1" width="4.125" style="112" customWidth="1"/>
    <col min="2" max="2" width="6" style="112" customWidth="1"/>
    <col min="3" max="3" width="48.5" style="112" customWidth="1"/>
    <col min="4" max="4" width="16.625" style="112" customWidth="1"/>
    <col min="5" max="5" width="61.625" style="112" customWidth="1"/>
    <col min="6" max="6" width="65.125" style="112" bestFit="1" customWidth="1"/>
    <col min="7" max="7" width="13.875" style="112" bestFit="1" customWidth="1"/>
    <col min="8" max="9" width="11.625" style="112" bestFit="1" customWidth="1"/>
    <col min="10" max="16384" width="9" style="112"/>
  </cols>
  <sheetData>
    <row r="1" spans="2:6" ht="14.25" thickBot="1" x14ac:dyDescent="0.2"/>
    <row r="2" spans="2:6" ht="56.25" thickBot="1" x14ac:dyDescent="0.2">
      <c r="B2" s="263" t="s">
        <v>14</v>
      </c>
      <c r="C2" s="264"/>
      <c r="D2" s="264"/>
      <c r="E2" s="264"/>
      <c r="F2" s="265"/>
    </row>
    <row r="4" spans="2:6" ht="105" customHeight="1" thickBot="1" x14ac:dyDescent="0.2">
      <c r="B4" s="266" t="s">
        <v>106</v>
      </c>
      <c r="C4" s="266"/>
      <c r="D4" s="266"/>
      <c r="E4" s="266"/>
      <c r="F4" s="266"/>
    </row>
    <row r="5" spans="2:6" ht="17.25" customHeight="1" x14ac:dyDescent="0.15">
      <c r="B5" s="255" t="s">
        <v>15</v>
      </c>
      <c r="C5" s="256"/>
      <c r="D5" s="256"/>
      <c r="E5" s="256"/>
      <c r="F5" s="257"/>
    </row>
    <row r="6" spans="2:6" ht="17.25" customHeight="1" thickBot="1" x14ac:dyDescent="0.2">
      <c r="B6" s="258"/>
      <c r="C6" s="259"/>
      <c r="D6" s="259"/>
      <c r="E6" s="259"/>
      <c r="F6" s="260"/>
    </row>
    <row r="7" spans="2:6" ht="18" thickBot="1" x14ac:dyDescent="0.2">
      <c r="B7" s="113"/>
      <c r="C7" s="113"/>
      <c r="D7" s="113"/>
      <c r="E7" s="113"/>
    </row>
    <row r="8" spans="2:6" ht="40.5" customHeight="1" thickBot="1" x14ac:dyDescent="0.2">
      <c r="B8" s="114">
        <v>1</v>
      </c>
      <c r="C8" s="114" t="s">
        <v>16</v>
      </c>
      <c r="D8" s="115"/>
      <c r="E8" s="212"/>
      <c r="F8" s="117"/>
    </row>
    <row r="9" spans="2:6" ht="17.25" x14ac:dyDescent="0.15">
      <c r="B9" s="118"/>
      <c r="C9" s="118" t="s">
        <v>17</v>
      </c>
      <c r="D9" s="118"/>
      <c r="E9" s="110"/>
      <c r="F9" s="118"/>
    </row>
    <row r="10" spans="2:6" ht="18" thickBot="1" x14ac:dyDescent="0.2">
      <c r="E10" s="111"/>
    </row>
    <row r="11" spans="2:6" ht="40.5" customHeight="1" thickBot="1" x14ac:dyDescent="0.2">
      <c r="B11" s="114">
        <v>2</v>
      </c>
      <c r="C11" s="114" t="s">
        <v>18</v>
      </c>
      <c r="D11" s="117"/>
      <c r="E11" s="116"/>
      <c r="F11" s="117"/>
    </row>
    <row r="12" spans="2:6" ht="17.25" x14ac:dyDescent="0.15">
      <c r="C12" s="112" t="s">
        <v>19</v>
      </c>
      <c r="E12" s="111"/>
    </row>
    <row r="13" spans="2:6" ht="18" thickBot="1" x14ac:dyDescent="0.2">
      <c r="E13" s="111"/>
    </row>
    <row r="14" spans="2:6" ht="40.5" customHeight="1" thickBot="1" x14ac:dyDescent="0.2">
      <c r="B14" s="114">
        <v>3</v>
      </c>
      <c r="C14" s="114" t="s">
        <v>20</v>
      </c>
      <c r="D14" s="115" t="s">
        <v>21</v>
      </c>
      <c r="E14" s="116"/>
      <c r="F14" s="117"/>
    </row>
    <row r="15" spans="2:6" ht="17.25" x14ac:dyDescent="0.15">
      <c r="C15" s="112" t="s">
        <v>22</v>
      </c>
      <c r="E15" s="111"/>
    </row>
    <row r="16" spans="2:6" ht="18" thickBot="1" x14ac:dyDescent="0.2">
      <c r="E16" s="111"/>
    </row>
    <row r="17" spans="2:6" ht="40.5" customHeight="1" thickBot="1" x14ac:dyDescent="0.2">
      <c r="B17" s="114">
        <v>4</v>
      </c>
      <c r="C17" s="114" t="s">
        <v>104</v>
      </c>
      <c r="D17" s="115" t="s">
        <v>21</v>
      </c>
      <c r="E17" s="116"/>
      <c r="F17" s="117"/>
    </row>
    <row r="18" spans="2:6" x14ac:dyDescent="0.15">
      <c r="C18" s="112" t="s">
        <v>105</v>
      </c>
    </row>
    <row r="19" spans="2:6" ht="14.25" thickBot="1" x14ac:dyDescent="0.2"/>
    <row r="20" spans="2:6" ht="40.5" customHeight="1" thickBot="1" x14ac:dyDescent="0.2">
      <c r="B20" s="114">
        <v>5</v>
      </c>
      <c r="C20" s="114" t="s">
        <v>23</v>
      </c>
      <c r="D20" s="115" t="s">
        <v>21</v>
      </c>
      <c r="E20" s="119"/>
      <c r="F20" s="117"/>
    </row>
    <row r="21" spans="2:6" ht="17.25" x14ac:dyDescent="0.15">
      <c r="C21" s="112" t="s">
        <v>24</v>
      </c>
      <c r="E21" s="111"/>
    </row>
    <row r="22" spans="2:6" ht="15" thickBot="1" x14ac:dyDescent="0.2">
      <c r="E22" s="120" t="str">
        <f>リスト!E17</f>
        <v>土、日、祝休日は指定できません。</v>
      </c>
    </row>
    <row r="23" spans="2:6" ht="40.5" customHeight="1" thickBot="1" x14ac:dyDescent="0.2">
      <c r="B23" s="114">
        <v>6</v>
      </c>
      <c r="C23" s="114" t="s">
        <v>25</v>
      </c>
      <c r="D23" s="121" t="s">
        <v>26</v>
      </c>
      <c r="E23" s="122"/>
      <c r="F23" s="117" t="s">
        <v>27</v>
      </c>
    </row>
    <row r="24" spans="2:6" ht="18" thickBot="1" x14ac:dyDescent="0.2">
      <c r="C24" s="261" t="s">
        <v>102</v>
      </c>
      <c r="D24" s="123"/>
      <c r="E24" s="124" t="s">
        <v>28</v>
      </c>
    </row>
    <row r="25" spans="2:6" ht="40.5" customHeight="1" thickBot="1" x14ac:dyDescent="0.2">
      <c r="C25" s="262"/>
      <c r="D25" s="121" t="s">
        <v>29</v>
      </c>
      <c r="E25" s="122"/>
      <c r="F25" s="117" t="s">
        <v>27</v>
      </c>
    </row>
    <row r="26" spans="2:6" ht="14.25" x14ac:dyDescent="0.15">
      <c r="C26" s="125"/>
      <c r="D26" s="123"/>
      <c r="E26" s="126" t="str">
        <f>リスト!B19</f>
        <v>土、日、祝休日は指定できません。</v>
      </c>
    </row>
    <row r="27" spans="2:6" ht="18" thickBot="1" x14ac:dyDescent="0.2">
      <c r="E27" s="127"/>
    </row>
    <row r="28" spans="2:6" ht="40.5" customHeight="1" thickBot="1" x14ac:dyDescent="0.2">
      <c r="B28" s="114">
        <v>7</v>
      </c>
      <c r="C28" s="114" t="s">
        <v>30</v>
      </c>
      <c r="D28" s="117"/>
      <c r="E28" s="122"/>
      <c r="F28" s="117" t="s">
        <v>27</v>
      </c>
    </row>
    <row r="29" spans="2:6" ht="14.25" x14ac:dyDescent="0.15">
      <c r="C29" s="128" t="s">
        <v>100</v>
      </c>
      <c r="E29" s="129" t="str">
        <f>IF(E28="","",IF(E28&gt;E23+45,"お申込み開始日から45日以内です。",""))</f>
        <v/>
      </c>
    </row>
    <row r="30" spans="2:6" ht="17.25" x14ac:dyDescent="0.15">
      <c r="C30" s="128" t="s">
        <v>101</v>
      </c>
      <c r="E30" s="111"/>
    </row>
    <row r="31" spans="2:6" ht="18" thickBot="1" x14ac:dyDescent="0.2">
      <c r="E31" s="111"/>
    </row>
    <row r="32" spans="2:6" ht="40.5" customHeight="1" thickBot="1" x14ac:dyDescent="0.2">
      <c r="B32" s="114">
        <v>8</v>
      </c>
      <c r="C32" s="114" t="s">
        <v>31</v>
      </c>
      <c r="D32" s="115" t="s">
        <v>21</v>
      </c>
      <c r="E32" s="119"/>
      <c r="F32" s="117"/>
    </row>
    <row r="33" spans="2:9" ht="17.25" x14ac:dyDescent="0.15">
      <c r="C33" s="112" t="s">
        <v>32</v>
      </c>
      <c r="E33" s="111"/>
    </row>
    <row r="34" spans="2:9" ht="18" thickBot="1" x14ac:dyDescent="0.2">
      <c r="E34" s="111"/>
    </row>
    <row r="35" spans="2:9" ht="40.5" customHeight="1" thickBot="1" x14ac:dyDescent="0.2">
      <c r="B35" s="114">
        <v>9</v>
      </c>
      <c r="C35" s="114" t="s">
        <v>33</v>
      </c>
      <c r="D35" s="117"/>
      <c r="E35" s="122"/>
      <c r="F35" s="117" t="s">
        <v>27</v>
      </c>
    </row>
    <row r="36" spans="2:9" ht="17.25" x14ac:dyDescent="0.15">
      <c r="C36" s="112" t="s">
        <v>34</v>
      </c>
      <c r="E36" s="111"/>
    </row>
    <row r="37" spans="2:9" ht="18" thickBot="1" x14ac:dyDescent="0.2">
      <c r="E37" s="111"/>
    </row>
    <row r="38" spans="2:9" ht="40.5" customHeight="1" thickBot="1" x14ac:dyDescent="0.2">
      <c r="B38" s="114">
        <v>10</v>
      </c>
      <c r="C38" s="114" t="s">
        <v>35</v>
      </c>
      <c r="D38" s="121" t="s">
        <v>26</v>
      </c>
      <c r="E38" s="122"/>
      <c r="F38" s="117" t="s">
        <v>27</v>
      </c>
      <c r="G38" s="112" t="s">
        <v>333</v>
      </c>
      <c r="H38" s="219">
        <v>46385</v>
      </c>
    </row>
    <row r="39" spans="2:9" ht="18" thickBot="1" x14ac:dyDescent="0.2">
      <c r="C39" s="261" t="s">
        <v>36</v>
      </c>
      <c r="D39" s="123"/>
      <c r="E39" s="124" t="s">
        <v>28</v>
      </c>
      <c r="H39" s="220" t="s">
        <v>332</v>
      </c>
    </row>
    <row r="40" spans="2:9" ht="40.5" customHeight="1" thickBot="1" x14ac:dyDescent="0.2">
      <c r="C40" s="261"/>
      <c r="D40" s="121" t="s">
        <v>29</v>
      </c>
      <c r="E40" s="122"/>
      <c r="F40" s="117" t="s">
        <v>27</v>
      </c>
      <c r="H40" s="219">
        <v>46396</v>
      </c>
      <c r="I40" s="219"/>
    </row>
    <row r="41" spans="2:9" ht="17.25" x14ac:dyDescent="0.15">
      <c r="C41" s="261"/>
      <c r="D41" s="130"/>
      <c r="E41" s="131"/>
      <c r="F41" s="118"/>
    </row>
    <row r="42" spans="2:9" ht="18" thickBot="1" x14ac:dyDescent="0.2">
      <c r="C42" s="261"/>
      <c r="E42" s="111"/>
    </row>
    <row r="43" spans="2:9" ht="40.5" customHeight="1" thickBot="1" x14ac:dyDescent="0.2">
      <c r="B43" s="114">
        <v>11</v>
      </c>
      <c r="C43" s="114" t="s">
        <v>37</v>
      </c>
      <c r="D43" s="121" t="s">
        <v>107</v>
      </c>
      <c r="E43" s="119"/>
      <c r="F43" s="132" t="str">
        <f>IF(OR(E17="物流タイプ",E43="不可"),"物流タイプの場合、「のし紙」の対応をしていただきます。","")</f>
        <v/>
      </c>
      <c r="G43" s="166"/>
    </row>
    <row r="44" spans="2:9" ht="18" thickBot="1" x14ac:dyDescent="0.2">
      <c r="C44" s="261" t="s">
        <v>38</v>
      </c>
      <c r="E44" s="111"/>
    </row>
    <row r="45" spans="2:9" ht="40.5" customHeight="1" thickBot="1" x14ac:dyDescent="0.2">
      <c r="C45" s="261"/>
      <c r="D45" s="133" t="s">
        <v>108</v>
      </c>
      <c r="E45" s="119"/>
      <c r="F45" s="132" t="str">
        <f>IF(OR(E17="物流タイプ",E45="不可"),"物流タイプの場合、「配達希望日」の対応をしていただきます。","")</f>
        <v/>
      </c>
    </row>
    <row r="46" spans="2:9" ht="17.25" x14ac:dyDescent="0.15">
      <c r="C46" s="134"/>
      <c r="D46" s="130"/>
      <c r="E46" s="135"/>
    </row>
    <row r="47" spans="2:9" ht="18" thickBot="1" x14ac:dyDescent="0.2">
      <c r="C47" s="134"/>
      <c r="D47" s="130"/>
      <c r="E47" s="135"/>
    </row>
    <row r="48" spans="2:9" ht="40.5" customHeight="1" thickBot="1" x14ac:dyDescent="0.2">
      <c r="B48" s="114">
        <v>12</v>
      </c>
      <c r="C48" s="114" t="s">
        <v>39</v>
      </c>
      <c r="D48" s="115" t="s">
        <v>21</v>
      </c>
      <c r="E48" s="119"/>
      <c r="F48" s="117"/>
    </row>
    <row r="49" spans="2:8" ht="17.25" x14ac:dyDescent="0.15">
      <c r="C49" s="136" t="s">
        <v>40</v>
      </c>
      <c r="E49" s="111"/>
    </row>
    <row r="50" spans="2:8" ht="18" thickBot="1" x14ac:dyDescent="0.2">
      <c r="E50" s="111"/>
    </row>
    <row r="51" spans="2:8" ht="40.5" customHeight="1" thickBot="1" x14ac:dyDescent="0.2">
      <c r="B51" s="114">
        <v>13</v>
      </c>
      <c r="C51" s="114" t="s">
        <v>227</v>
      </c>
      <c r="D51" s="115" t="s">
        <v>21</v>
      </c>
      <c r="E51" s="119"/>
      <c r="F51" s="117"/>
    </row>
    <row r="52" spans="2:8" ht="17.25" x14ac:dyDescent="0.15">
      <c r="C52" s="112" t="s">
        <v>329</v>
      </c>
      <c r="E52" s="111"/>
    </row>
    <row r="53" spans="2:8" x14ac:dyDescent="0.15">
      <c r="C53" s="112" t="s">
        <v>328</v>
      </c>
    </row>
    <row r="54" spans="2:8" x14ac:dyDescent="0.15">
      <c r="D54" s="165" t="s">
        <v>182</v>
      </c>
    </row>
    <row r="55" spans="2:8" ht="14.25" x14ac:dyDescent="0.15">
      <c r="D55" s="169" t="s">
        <v>179</v>
      </c>
      <c r="E55" s="169" t="s">
        <v>165</v>
      </c>
      <c r="F55" s="167"/>
      <c r="G55" s="167"/>
      <c r="H55" s="167"/>
    </row>
    <row r="56" spans="2:8" ht="14.25" x14ac:dyDescent="0.15">
      <c r="D56" s="170"/>
      <c r="E56" s="171" t="s">
        <v>166</v>
      </c>
      <c r="F56" s="267"/>
      <c r="G56" s="267"/>
      <c r="H56" s="267"/>
    </row>
    <row r="57" spans="2:8" ht="14.25" x14ac:dyDescent="0.15">
      <c r="D57" s="170"/>
      <c r="E57" s="171" t="s">
        <v>167</v>
      </c>
      <c r="F57" s="267"/>
      <c r="G57" s="267"/>
      <c r="H57" s="267"/>
    </row>
    <row r="58" spans="2:8" ht="14.25" x14ac:dyDescent="0.15">
      <c r="D58" s="170"/>
      <c r="E58" s="171" t="s">
        <v>168</v>
      </c>
      <c r="F58" s="267"/>
      <c r="G58" s="267"/>
      <c r="H58" s="267"/>
    </row>
    <row r="59" spans="2:8" ht="14.25" x14ac:dyDescent="0.15">
      <c r="D59" s="170"/>
      <c r="E59" s="171" t="s">
        <v>169</v>
      </c>
      <c r="F59" s="267"/>
      <c r="G59" s="267"/>
      <c r="H59" s="267"/>
    </row>
    <row r="60" spans="2:8" ht="14.25" x14ac:dyDescent="0.15">
      <c r="D60" s="170"/>
      <c r="E60" s="171" t="s">
        <v>201</v>
      </c>
      <c r="F60" s="267"/>
      <c r="G60" s="267"/>
      <c r="H60" s="267"/>
    </row>
    <row r="61" spans="2:8" ht="14.25" x14ac:dyDescent="0.15">
      <c r="D61" s="170"/>
      <c r="E61" s="171" t="s">
        <v>170</v>
      </c>
      <c r="F61" s="267"/>
      <c r="G61" s="267"/>
      <c r="H61" s="267"/>
    </row>
    <row r="62" spans="2:8" x14ac:dyDescent="0.15">
      <c r="E62" s="172"/>
      <c r="F62" s="168"/>
      <c r="G62" s="168"/>
      <c r="H62" s="168"/>
    </row>
    <row r="63" spans="2:8" x14ac:dyDescent="0.15">
      <c r="D63" s="165" t="s">
        <v>327</v>
      </c>
    </row>
    <row r="64" spans="2:8" ht="14.25" x14ac:dyDescent="0.15">
      <c r="D64" s="169" t="s">
        <v>284</v>
      </c>
      <c r="E64" s="169" t="s">
        <v>285</v>
      </c>
    </row>
    <row r="65" spans="4:5" ht="14.25" x14ac:dyDescent="0.15">
      <c r="D65" s="213"/>
      <c r="E65" s="171"/>
    </row>
    <row r="66" spans="4:5" ht="14.25" x14ac:dyDescent="0.15">
      <c r="D66" s="213"/>
      <c r="E66" s="171"/>
    </row>
    <row r="67" spans="4:5" ht="14.25" x14ac:dyDescent="0.15">
      <c r="D67" s="213"/>
      <c r="E67" s="171"/>
    </row>
    <row r="68" spans="4:5" ht="14.25" x14ac:dyDescent="0.15">
      <c r="D68" s="213"/>
      <c r="E68" s="171"/>
    </row>
    <row r="69" spans="4:5" ht="14.25" x14ac:dyDescent="0.15">
      <c r="D69" s="213"/>
      <c r="E69" s="171"/>
    </row>
    <row r="70" spans="4:5" ht="14.25" x14ac:dyDescent="0.15">
      <c r="D70" s="213"/>
      <c r="E70" s="171"/>
    </row>
    <row r="71" spans="4:5" ht="14.25" x14ac:dyDescent="0.15">
      <c r="D71" s="213"/>
      <c r="E71" s="171"/>
    </row>
    <row r="72" spans="4:5" ht="14.25" x14ac:dyDescent="0.15">
      <c r="D72" s="213"/>
      <c r="E72" s="171"/>
    </row>
    <row r="73" spans="4:5" ht="14.25" x14ac:dyDescent="0.15">
      <c r="D73" s="213"/>
      <c r="E73" s="171"/>
    </row>
  </sheetData>
  <mergeCells count="12">
    <mergeCell ref="F61:H61"/>
    <mergeCell ref="F56:H56"/>
    <mergeCell ref="F57:H57"/>
    <mergeCell ref="F58:H58"/>
    <mergeCell ref="F59:H59"/>
    <mergeCell ref="F60:H60"/>
    <mergeCell ref="B5:F6"/>
    <mergeCell ref="C24:C25"/>
    <mergeCell ref="C39:C42"/>
    <mergeCell ref="C44:C45"/>
    <mergeCell ref="B2:F2"/>
    <mergeCell ref="B4:F4"/>
  </mergeCells>
  <phoneticPr fontId="3"/>
  <dataValidations count="11">
    <dataValidation type="list" allowBlank="1" showInputMessage="1" showErrorMessage="1" sqref="E48" xr:uid="{00000000-0002-0000-0200-000000000000}">
      <formula1>"表示する,表示しない"</formula1>
    </dataValidation>
    <dataValidation type="list" allowBlank="1" showInputMessage="1" showErrorMessage="1" sqref="E47 E45" xr:uid="{00000000-0002-0000-0200-000001000000}">
      <formula1>"可,不可"</formula1>
    </dataValidation>
    <dataValidation type="list" allowBlank="1" showInputMessage="1" showErrorMessage="1" sqref="E32" xr:uid="{00000000-0002-0000-0200-000002000000}">
      <formula1>"ある,ない"</formula1>
    </dataValidation>
    <dataValidation type="list" allowBlank="1" showInputMessage="1" showErrorMessage="1" sqref="E20" xr:uid="{00000000-0002-0000-0200-000003000000}">
      <formula1>"両面,片面"</formula1>
    </dataValidation>
    <dataValidation imeMode="off" allowBlank="1" showInputMessage="1" showErrorMessage="1" sqref="E23 E25:E26 E28 E35 E38 E40:E41" xr:uid="{00000000-0002-0000-0200-000004000000}"/>
    <dataValidation type="textLength" allowBlank="1" showInputMessage="1" showErrorMessage="1" sqref="E11" xr:uid="{00000000-0002-0000-0200-000005000000}">
      <formula1>10</formula1>
      <formula2>14</formula2>
    </dataValidation>
    <dataValidation imeMode="on" allowBlank="1" showInputMessage="1" showErrorMessage="1" sqref="E8" xr:uid="{00000000-0002-0000-0200-000006000000}"/>
    <dataValidation type="list" allowBlank="1" showInputMessage="1" showErrorMessage="1" sqref="E17" xr:uid="{00000000-0002-0000-0200-000007000000}">
      <formula1>"物流タイプ,地域タイプ"</formula1>
    </dataValidation>
    <dataValidation type="list" allowBlank="1" showInputMessage="1" showErrorMessage="1" sqref="D56:D61" xr:uid="{00000000-0002-0000-0200-000008000000}">
      <formula1>"×"</formula1>
    </dataValidation>
    <dataValidation type="list" allowBlank="1" showInputMessage="1" showErrorMessage="1" sqref="D65:D73" xr:uid="{300B6479-AA95-42DF-9F00-E3A1DD07F505}">
      <formula1>"ゆうパック,チルド(保冷剤なし),チルド(保冷剤同梱),ゆうパケット"</formula1>
    </dataValidation>
    <dataValidation type="list" allowBlank="1" showInputMessage="1" showErrorMessage="1" sqref="E43" xr:uid="{B07EDC50-73E5-4642-8BA3-BA07A1AAB60A}">
      <formula1>"可,可(ゆうパケットのみ不可),不可"</formula1>
    </dataValidation>
  </dataValidations>
  <pageMargins left="0.7" right="0.7" top="0.75" bottom="0.75" header="0.3" footer="0.3"/>
  <pageSetup paperSize="8" scale="57" orientation="portrait" horizontalDpi="300"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A000000}">
          <x14:formula1>
            <xm:f>リスト!$B$2:$B$14</xm:f>
          </x14:formula1>
          <xm:sqref>E14</xm:sqref>
        </x14:dataValidation>
        <x14:dataValidation type="list" allowBlank="1" showInputMessage="1" showErrorMessage="1" xr:uid="{00000000-0002-0000-0200-000009000000}">
          <x14:formula1>
            <xm:f>裏面!$A$107:$A$113</xm:f>
          </x14:formula1>
          <xm:sqref>E51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FY265"/>
  <sheetViews>
    <sheetView view="pageBreakPreview" topLeftCell="A130" zoomScaleNormal="44" zoomScaleSheetLayoutView="100" workbookViewId="0">
      <selection activeCell="FD111" sqref="FD111"/>
    </sheetView>
  </sheetViews>
  <sheetFormatPr defaultRowHeight="13.5" x14ac:dyDescent="0.15"/>
  <cols>
    <col min="1" max="181" width="0.875" style="1" customWidth="1"/>
    <col min="182" max="16384" width="9" style="1"/>
  </cols>
  <sheetData>
    <row r="1" spans="1:181" ht="5.65" customHeight="1" x14ac:dyDescent="0.15">
      <c r="A1" s="58"/>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21"/>
    </row>
    <row r="2" spans="1:181" ht="5.65" customHeight="1" x14ac:dyDescent="0.15">
      <c r="A2" s="26"/>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7"/>
    </row>
    <row r="3" spans="1:181" ht="5.65" customHeight="1" x14ac:dyDescent="0.15">
      <c r="A3" s="26"/>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7"/>
    </row>
    <row r="4" spans="1:181" ht="5.65" customHeight="1" x14ac:dyDescent="0.15">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7"/>
    </row>
    <row r="5" spans="1:181" ht="5.65" customHeight="1" x14ac:dyDescent="0.15">
      <c r="A5" s="26"/>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7"/>
    </row>
    <row r="6" spans="1:181" ht="5.65" customHeight="1" x14ac:dyDescent="0.15">
      <c r="A6" s="26"/>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7"/>
    </row>
    <row r="7" spans="1:181" ht="5.65" customHeight="1" x14ac:dyDescent="0.15">
      <c r="A7" s="148"/>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27"/>
      <c r="AE7" s="27"/>
      <c r="AF7" s="27"/>
      <c r="AG7" s="27"/>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7"/>
    </row>
    <row r="8" spans="1:181" ht="5.65" customHeight="1" x14ac:dyDescent="0.15">
      <c r="A8" s="148"/>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27"/>
      <c r="AE8" s="27"/>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7"/>
    </row>
    <row r="9" spans="1:181" ht="5.65" customHeight="1" x14ac:dyDescent="0.15">
      <c r="A9" s="148"/>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27"/>
      <c r="AE9" s="27"/>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7"/>
    </row>
    <row r="10" spans="1:181" ht="5.65" customHeight="1" x14ac:dyDescent="0.15">
      <c r="A10" s="148"/>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27"/>
      <c r="AE10" s="27"/>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7"/>
    </row>
    <row r="11" spans="1:181" ht="5.65" customHeight="1" x14ac:dyDescent="0.15">
      <c r="A11" s="26"/>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7"/>
    </row>
    <row r="12" spans="1:181" ht="5.65" customHeight="1" x14ac:dyDescent="0.15">
      <c r="A12" s="2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7"/>
    </row>
    <row r="13" spans="1:181" ht="5.65" customHeight="1" x14ac:dyDescent="0.15">
      <c r="A13" s="26"/>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27"/>
      <c r="FU13" s="27"/>
      <c r="FV13" s="27"/>
      <c r="FW13" s="27"/>
      <c r="FX13" s="27"/>
      <c r="FY13" s="28"/>
    </row>
    <row r="14" spans="1:181" ht="5.65" customHeight="1" x14ac:dyDescent="0.15">
      <c r="A14" s="2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8"/>
    </row>
    <row r="15" spans="1:181" ht="5.65" customHeight="1" x14ac:dyDescent="0.15">
      <c r="A15" s="26"/>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27"/>
      <c r="EK15" s="27"/>
      <c r="EL15" s="27"/>
      <c r="EM15" s="27"/>
      <c r="EN15" s="27"/>
      <c r="EO15" s="27"/>
      <c r="EP15" s="27"/>
      <c r="EQ15" s="27"/>
      <c r="ER15" s="27"/>
      <c r="ES15" s="27"/>
      <c r="ET15" s="27"/>
      <c r="EU15" s="27"/>
      <c r="EV15" s="27"/>
      <c r="EW15" s="27"/>
      <c r="EX15" s="40"/>
      <c r="EY15" s="40"/>
      <c r="EZ15" s="40"/>
      <c r="FA15" s="40"/>
      <c r="FB15" s="40"/>
      <c r="FC15" s="40"/>
      <c r="FD15" s="40"/>
      <c r="FE15" s="40"/>
      <c r="FF15" s="40"/>
      <c r="FG15" s="40"/>
      <c r="FH15" s="27"/>
      <c r="FI15" s="27"/>
      <c r="FJ15" s="27"/>
      <c r="FK15" s="27"/>
      <c r="FL15" s="27"/>
      <c r="FM15" s="27"/>
      <c r="FN15" s="27"/>
      <c r="FO15" s="27"/>
      <c r="FP15" s="27"/>
      <c r="FQ15" s="27"/>
      <c r="FR15" s="27"/>
      <c r="FS15" s="27"/>
      <c r="FT15" s="27"/>
      <c r="FU15" s="27"/>
      <c r="FV15" s="27"/>
      <c r="FW15" s="27"/>
      <c r="FX15" s="27"/>
      <c r="FY15" s="28"/>
    </row>
    <row r="16" spans="1:181" ht="5.65" customHeight="1" x14ac:dyDescent="0.15">
      <c r="A16" s="26"/>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27"/>
      <c r="EF16" s="27"/>
      <c r="EG16" s="27"/>
      <c r="EH16" s="27"/>
      <c r="EI16" s="27"/>
      <c r="EJ16" s="27"/>
      <c r="EK16" s="27"/>
      <c r="EL16" s="27"/>
      <c r="EM16" s="27"/>
      <c r="EN16" s="27"/>
      <c r="EO16" s="27"/>
      <c r="EP16" s="27"/>
      <c r="EQ16" s="27"/>
      <c r="ER16" s="27"/>
      <c r="ES16" s="27"/>
      <c r="ET16" s="27"/>
      <c r="EU16" s="27"/>
      <c r="EV16" s="27"/>
      <c r="EW16" s="27"/>
      <c r="EX16" s="40"/>
      <c r="EY16" s="40"/>
      <c r="EZ16" s="40"/>
      <c r="FA16" s="40"/>
      <c r="FB16" s="40"/>
      <c r="FC16" s="40"/>
      <c r="FD16" s="40"/>
      <c r="FE16" s="40"/>
      <c r="FF16" s="40"/>
      <c r="FG16" s="40"/>
      <c r="FH16" s="40"/>
      <c r="FI16" s="40"/>
      <c r="FJ16" s="40"/>
      <c r="FK16" s="40"/>
      <c r="FL16" s="40"/>
      <c r="FM16" s="40"/>
      <c r="FN16" s="40"/>
      <c r="FO16" s="40"/>
      <c r="FP16" s="40"/>
      <c r="FQ16" s="40"/>
      <c r="FR16" s="40"/>
      <c r="FS16" s="40"/>
      <c r="FT16" s="27"/>
      <c r="FU16" s="27"/>
      <c r="FV16" s="27"/>
      <c r="FW16" s="27"/>
      <c r="FX16" s="27"/>
      <c r="FY16" s="28"/>
    </row>
    <row r="17" spans="1:181" ht="5.65" customHeight="1" x14ac:dyDescent="0.15">
      <c r="A17" s="26"/>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8"/>
    </row>
    <row r="18" spans="1:181" ht="5.65" customHeight="1" x14ac:dyDescent="0.15">
      <c r="A18" s="26"/>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27"/>
      <c r="EF18" s="27"/>
      <c r="EG18" s="27"/>
      <c r="EH18" s="27"/>
      <c r="EI18" s="27"/>
      <c r="EJ18" s="27"/>
      <c r="EK18" s="27"/>
      <c r="EL18" s="27"/>
      <c r="EM18" s="27"/>
      <c r="EN18" s="27"/>
      <c r="EO18" s="27"/>
      <c r="EP18" s="27"/>
      <c r="EQ18" s="27"/>
      <c r="ER18" s="27"/>
      <c r="ES18" s="27"/>
      <c r="ET18" s="27"/>
      <c r="EU18" s="27"/>
      <c r="EV18" s="27"/>
      <c r="EW18" s="142"/>
      <c r="EX18" s="142"/>
      <c r="EY18" s="142"/>
      <c r="EZ18" s="142"/>
      <c r="FA18" s="142"/>
      <c r="FB18" s="142"/>
      <c r="FC18" s="142"/>
      <c r="FD18" s="142"/>
      <c r="FE18" s="142"/>
      <c r="FF18" s="142"/>
      <c r="FG18" s="142"/>
      <c r="FH18" s="142"/>
      <c r="FI18" s="142"/>
      <c r="FJ18" s="142"/>
      <c r="FK18" s="142"/>
      <c r="FL18" s="142"/>
      <c r="FM18" s="142"/>
      <c r="FN18" s="142"/>
      <c r="FO18" s="143"/>
      <c r="FP18" s="143"/>
      <c r="FQ18" s="143"/>
      <c r="FR18" s="143"/>
      <c r="FS18" s="143"/>
      <c r="FT18" s="143"/>
      <c r="FU18" s="143"/>
      <c r="FV18" s="27"/>
      <c r="FW18" s="27"/>
      <c r="FX18" s="27"/>
      <c r="FY18" s="28"/>
    </row>
    <row r="19" spans="1:181" ht="5.65" customHeight="1" x14ac:dyDescent="0.15">
      <c r="A19" s="26"/>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27"/>
      <c r="EF19" s="27"/>
      <c r="EG19" s="27"/>
      <c r="EH19" s="27"/>
      <c r="EI19" s="27"/>
      <c r="EJ19" s="27"/>
      <c r="EK19" s="27"/>
      <c r="EL19" s="27"/>
      <c r="EM19" s="27"/>
      <c r="EN19" s="27"/>
      <c r="EO19" s="27"/>
      <c r="EP19" s="27"/>
      <c r="EQ19" s="27"/>
      <c r="ER19" s="27"/>
      <c r="ES19" s="27"/>
      <c r="ET19" s="27"/>
      <c r="EU19" s="27"/>
      <c r="EV19" s="27"/>
      <c r="EW19" s="142"/>
      <c r="EX19" s="142"/>
      <c r="EY19" s="142"/>
      <c r="EZ19" s="142"/>
      <c r="FA19" s="142"/>
      <c r="FB19" s="142"/>
      <c r="FC19" s="142"/>
      <c r="FD19" s="142"/>
      <c r="FE19" s="142"/>
      <c r="FF19" s="142"/>
      <c r="FG19" s="142"/>
      <c r="FH19" s="142"/>
      <c r="FI19" s="142"/>
      <c r="FJ19" s="142"/>
      <c r="FK19" s="142"/>
      <c r="FL19" s="142"/>
      <c r="FM19" s="142"/>
      <c r="FN19" s="142"/>
      <c r="FO19" s="143"/>
      <c r="FP19" s="143"/>
      <c r="FQ19" s="143"/>
      <c r="FR19" s="143"/>
      <c r="FS19" s="143"/>
      <c r="FT19" s="143"/>
      <c r="FU19" s="143"/>
      <c r="FV19" s="27"/>
      <c r="FW19" s="27"/>
      <c r="FX19" s="27"/>
      <c r="FY19" s="28"/>
    </row>
    <row r="20" spans="1:181" ht="5.65" customHeight="1" x14ac:dyDescent="0.15">
      <c r="A20" s="26"/>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27"/>
      <c r="EF20" s="27"/>
      <c r="EG20" s="27"/>
      <c r="EH20" s="27"/>
      <c r="EI20" s="27"/>
      <c r="EJ20" s="27"/>
      <c r="EK20" s="27"/>
      <c r="EL20" s="27"/>
      <c r="EM20" s="27"/>
      <c r="EN20" s="27"/>
      <c r="EO20" s="27"/>
      <c r="EP20" s="27"/>
      <c r="EQ20" s="27"/>
      <c r="ER20" s="27"/>
      <c r="ES20" s="27"/>
      <c r="ET20" s="27"/>
      <c r="EU20" s="27"/>
      <c r="EV20" s="27"/>
      <c r="EW20" s="142"/>
      <c r="EX20" s="142"/>
      <c r="EY20" s="142"/>
      <c r="EZ20" s="142"/>
      <c r="FA20" s="142"/>
      <c r="FB20" s="142"/>
      <c r="FC20" s="142"/>
      <c r="FD20" s="142"/>
      <c r="FE20" s="142"/>
      <c r="FF20" s="142"/>
      <c r="FG20" s="142"/>
      <c r="FH20" s="142"/>
      <c r="FI20" s="142"/>
      <c r="FJ20" s="142"/>
      <c r="FK20" s="142"/>
      <c r="FL20" s="142"/>
      <c r="FM20" s="142"/>
      <c r="FN20" s="142"/>
      <c r="FO20" s="143"/>
      <c r="FP20" s="143"/>
      <c r="FQ20" s="143"/>
      <c r="FR20" s="143"/>
      <c r="FS20" s="143"/>
      <c r="FT20" s="143"/>
      <c r="FU20" s="143"/>
      <c r="FV20" s="27"/>
      <c r="FW20" s="27"/>
      <c r="FX20" s="27"/>
      <c r="FY20" s="28"/>
    </row>
    <row r="21" spans="1:181" ht="5.65" customHeight="1" x14ac:dyDescent="0.15">
      <c r="A21" s="26"/>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27"/>
      <c r="EF21" s="27"/>
      <c r="EG21" s="27"/>
      <c r="EH21" s="27"/>
      <c r="EI21" s="27"/>
      <c r="EJ21" s="27"/>
      <c r="EK21" s="27"/>
      <c r="EL21" s="27"/>
      <c r="EM21" s="27"/>
      <c r="EN21" s="27"/>
      <c r="EO21" s="27"/>
      <c r="EP21" s="27"/>
      <c r="EQ21" s="27"/>
      <c r="ER21" s="27"/>
      <c r="ES21" s="27"/>
      <c r="ET21" s="27"/>
      <c r="EU21" s="27"/>
      <c r="EV21" s="27"/>
      <c r="EW21" s="142"/>
      <c r="EX21" s="142"/>
      <c r="EY21" s="142"/>
      <c r="EZ21" s="142"/>
      <c r="FA21" s="142"/>
      <c r="FB21" s="142"/>
      <c r="FC21" s="142"/>
      <c r="FD21" s="142"/>
      <c r="FE21" s="142"/>
      <c r="FF21" s="142"/>
      <c r="FG21" s="142"/>
      <c r="FH21" s="142"/>
      <c r="FI21" s="142"/>
      <c r="FJ21" s="142"/>
      <c r="FK21" s="142"/>
      <c r="FL21" s="142"/>
      <c r="FM21" s="142"/>
      <c r="FN21" s="142"/>
      <c r="FO21" s="143"/>
      <c r="FP21" s="143"/>
      <c r="FQ21" s="143"/>
      <c r="FR21" s="143"/>
      <c r="FS21" s="143"/>
      <c r="FT21" s="143"/>
      <c r="FU21" s="143"/>
      <c r="FV21" s="27"/>
      <c r="FW21" s="27"/>
      <c r="FX21" s="27"/>
      <c r="FY21" s="28"/>
    </row>
    <row r="22" spans="1:181" ht="5.65" customHeight="1" x14ac:dyDescent="0.15">
      <c r="A22" s="26"/>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27"/>
      <c r="EF22" s="27"/>
      <c r="EG22" s="27"/>
      <c r="EH22" s="27"/>
      <c r="EI22" s="27"/>
      <c r="EJ22" s="27"/>
      <c r="EK22" s="27"/>
      <c r="EL22" s="27"/>
      <c r="EM22" s="27"/>
      <c r="EN22" s="27"/>
      <c r="EO22" s="27"/>
      <c r="EP22" s="27"/>
      <c r="EQ22" s="27"/>
      <c r="ER22" s="27"/>
      <c r="ES22" s="27"/>
      <c r="ET22" s="27"/>
      <c r="EU22" s="27"/>
      <c r="EV22" s="27"/>
      <c r="EW22" s="142"/>
      <c r="EX22" s="142"/>
      <c r="EY22" s="142"/>
      <c r="EZ22" s="142"/>
      <c r="FA22" s="142"/>
      <c r="FB22" s="142"/>
      <c r="FC22" s="142"/>
      <c r="FD22" s="142"/>
      <c r="FE22" s="142"/>
      <c r="FF22" s="142"/>
      <c r="FG22" s="142"/>
      <c r="FH22" s="142"/>
      <c r="FI22" s="142"/>
      <c r="FJ22" s="142"/>
      <c r="FK22" s="142"/>
      <c r="FL22" s="142"/>
      <c r="FM22" s="142"/>
      <c r="FN22" s="142"/>
      <c r="FO22" s="143"/>
      <c r="FP22" s="143"/>
      <c r="FQ22" s="143"/>
      <c r="FR22" s="143"/>
      <c r="FS22" s="143"/>
      <c r="FT22" s="143"/>
      <c r="FU22" s="143"/>
      <c r="FV22" s="27"/>
      <c r="FW22" s="27"/>
      <c r="FX22" s="27"/>
      <c r="FY22" s="28"/>
    </row>
    <row r="23" spans="1:181" ht="5.65" customHeight="1" x14ac:dyDescent="0.15">
      <c r="A23" s="26"/>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27"/>
      <c r="EF23" s="27"/>
      <c r="EG23" s="27"/>
      <c r="EH23" s="27"/>
      <c r="EI23" s="27"/>
      <c r="EJ23" s="27"/>
      <c r="EK23" s="27"/>
      <c r="EL23" s="27"/>
      <c r="EM23" s="27"/>
      <c r="EN23" s="27"/>
      <c r="EO23" s="27"/>
      <c r="EP23" s="27"/>
      <c r="EQ23" s="27"/>
      <c r="ER23" s="27"/>
      <c r="ES23" s="27"/>
      <c r="ET23" s="27"/>
      <c r="EU23" s="27"/>
      <c r="EV23" s="27"/>
      <c r="EW23" s="142"/>
      <c r="EX23" s="142"/>
      <c r="EY23" s="142"/>
      <c r="EZ23" s="142"/>
      <c r="FA23" s="142"/>
      <c r="FB23" s="142"/>
      <c r="FC23" s="142"/>
      <c r="FD23" s="142"/>
      <c r="FE23" s="142"/>
      <c r="FF23" s="142"/>
      <c r="FG23" s="142"/>
      <c r="FH23" s="142"/>
      <c r="FI23" s="142"/>
      <c r="FJ23" s="142"/>
      <c r="FK23" s="142"/>
      <c r="FL23" s="142"/>
      <c r="FM23" s="142"/>
      <c r="FN23" s="142"/>
      <c r="FO23" s="143"/>
      <c r="FP23" s="143"/>
      <c r="FQ23" s="143"/>
      <c r="FR23" s="143"/>
      <c r="FS23" s="143"/>
      <c r="FT23" s="143"/>
      <c r="FU23" s="143"/>
      <c r="FV23" s="27"/>
      <c r="FW23" s="27"/>
      <c r="FX23" s="27"/>
      <c r="FY23" s="28"/>
    </row>
    <row r="24" spans="1:181" ht="5.65" customHeight="1" x14ac:dyDescent="0.15">
      <c r="A24" s="8"/>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27"/>
      <c r="EF24" s="27"/>
      <c r="EG24" s="27"/>
      <c r="EH24" s="27"/>
      <c r="EI24" s="27"/>
      <c r="EJ24" s="27"/>
      <c r="EK24" s="27"/>
      <c r="EL24" s="27"/>
      <c r="EM24" s="27"/>
      <c r="EN24" s="27"/>
      <c r="EO24" s="27"/>
      <c r="EP24" s="27"/>
      <c r="EQ24" s="27"/>
      <c r="ER24" s="27"/>
      <c r="ES24" s="27"/>
      <c r="ET24" s="27"/>
      <c r="EU24" s="27"/>
      <c r="EV24" s="27"/>
      <c r="EW24" s="142"/>
      <c r="EX24" s="142"/>
      <c r="EY24" s="142"/>
      <c r="EZ24" s="142"/>
      <c r="FA24" s="142"/>
      <c r="FB24" s="142"/>
      <c r="FC24" s="142"/>
      <c r="FD24" s="142"/>
      <c r="FE24" s="142"/>
      <c r="FF24" s="142"/>
      <c r="FG24" s="142"/>
      <c r="FH24" s="142"/>
      <c r="FI24" s="142"/>
      <c r="FJ24" s="142"/>
      <c r="FK24" s="142"/>
      <c r="FL24" s="142"/>
      <c r="FM24" s="142"/>
      <c r="FN24" s="142"/>
      <c r="FO24" s="143"/>
      <c r="FP24" s="143"/>
      <c r="FQ24" s="143"/>
      <c r="FR24" s="143"/>
      <c r="FS24" s="143"/>
      <c r="FT24" s="143"/>
      <c r="FU24" s="143"/>
      <c r="FV24" s="27"/>
      <c r="FW24" s="27"/>
      <c r="FX24" s="27"/>
      <c r="FY24" s="28"/>
    </row>
    <row r="25" spans="1:181" ht="5.65" customHeight="1" x14ac:dyDescent="0.15">
      <c r="A25" s="26"/>
      <c r="B25" s="27"/>
      <c r="C25" s="27"/>
      <c r="D25" s="27"/>
      <c r="E25" s="27"/>
      <c r="F25" s="27"/>
      <c r="G25" s="27"/>
      <c r="H25" s="27"/>
      <c r="I25" s="27"/>
      <c r="J25" s="27"/>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27"/>
      <c r="EF25" s="27"/>
      <c r="EG25" s="27"/>
      <c r="EH25" s="27"/>
      <c r="EI25" s="27"/>
      <c r="EJ25" s="27"/>
      <c r="EK25" s="27"/>
      <c r="EL25" s="27"/>
      <c r="EM25" s="27"/>
      <c r="EN25" s="27"/>
      <c r="EO25" s="27"/>
      <c r="EP25" s="27"/>
      <c r="EQ25" s="27"/>
      <c r="ER25" s="27"/>
      <c r="ES25" s="27"/>
      <c r="ET25" s="27"/>
      <c r="EU25" s="27"/>
      <c r="EV25" s="27"/>
      <c r="EW25" s="142"/>
      <c r="EX25" s="142"/>
      <c r="EY25" s="142"/>
      <c r="EZ25" s="142"/>
      <c r="FA25" s="142"/>
      <c r="FB25" s="142"/>
      <c r="FC25" s="142"/>
      <c r="FD25" s="142"/>
      <c r="FE25" s="142"/>
      <c r="FF25" s="142"/>
      <c r="FG25" s="142"/>
      <c r="FH25" s="142"/>
      <c r="FI25" s="142"/>
      <c r="FJ25" s="142"/>
      <c r="FK25" s="142"/>
      <c r="FL25" s="142"/>
      <c r="FM25" s="142"/>
      <c r="FN25" s="142"/>
      <c r="FO25" s="143"/>
      <c r="FP25" s="143"/>
      <c r="FQ25" s="143"/>
      <c r="FR25" s="143"/>
      <c r="FS25" s="143"/>
      <c r="FT25" s="143"/>
      <c r="FU25" s="143"/>
      <c r="FV25" s="27"/>
      <c r="FW25" s="27"/>
      <c r="FX25" s="27"/>
      <c r="FY25" s="28"/>
    </row>
    <row r="26" spans="1:181" ht="5.65" customHeight="1" x14ac:dyDescent="0.15">
      <c r="A26" s="26"/>
      <c r="B26" s="27"/>
      <c r="C26" s="27"/>
      <c r="D26" s="27"/>
      <c r="E26" s="27"/>
      <c r="F26" s="27"/>
      <c r="G26" s="27"/>
      <c r="H26" s="27"/>
      <c r="I26" s="27"/>
      <c r="J26" s="27"/>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8"/>
    </row>
    <row r="27" spans="1:181" ht="5.65" customHeight="1" x14ac:dyDescent="0.15">
      <c r="A27" s="26"/>
      <c r="B27" s="27"/>
      <c r="C27" s="27"/>
      <c r="D27" s="27"/>
      <c r="E27" s="27"/>
      <c r="F27" s="27"/>
      <c r="G27" s="27"/>
      <c r="H27" s="27"/>
      <c r="I27" s="27"/>
      <c r="J27" s="27"/>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8"/>
    </row>
    <row r="28" spans="1:181" ht="5.65" customHeight="1" x14ac:dyDescent="0.15">
      <c r="A28" s="26"/>
      <c r="B28" s="27"/>
      <c r="C28" s="27"/>
      <c r="D28" s="27"/>
      <c r="E28" s="27"/>
      <c r="F28" s="27"/>
      <c r="G28" s="27"/>
      <c r="H28" s="27"/>
      <c r="I28" s="27"/>
      <c r="J28" s="27"/>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8"/>
    </row>
    <row r="29" spans="1:181" ht="5.65" customHeight="1" x14ac:dyDescent="0.15">
      <c r="A29" s="26"/>
      <c r="B29" s="27"/>
      <c r="C29" s="27"/>
      <c r="D29" s="27"/>
      <c r="E29" s="27"/>
      <c r="F29" s="27"/>
      <c r="G29" s="27"/>
      <c r="H29" s="27"/>
      <c r="I29" s="27"/>
      <c r="J29" s="27"/>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27"/>
      <c r="EF29" s="27"/>
      <c r="EG29" s="27"/>
      <c r="EH29" s="27"/>
      <c r="EI29" s="27"/>
      <c r="EJ29" s="27"/>
      <c r="EK29" s="27"/>
      <c r="EL29" s="27"/>
      <c r="EM29" s="27"/>
      <c r="EN29" s="27"/>
      <c r="EO29" s="27"/>
      <c r="EP29" s="27"/>
      <c r="EQ29" s="27"/>
      <c r="ER29" s="27"/>
      <c r="ES29" s="27"/>
      <c r="ET29" s="137"/>
      <c r="EU29" s="137"/>
      <c r="EV29" s="137"/>
      <c r="EW29" s="137"/>
      <c r="EX29" s="137"/>
      <c r="EY29" s="137"/>
      <c r="EZ29" s="137"/>
      <c r="FA29" s="137"/>
      <c r="FB29" s="137"/>
      <c r="FC29" s="137"/>
      <c r="FD29" s="137"/>
      <c r="FE29" s="137"/>
      <c r="FF29" s="137"/>
      <c r="FG29" s="157"/>
      <c r="FH29" s="157"/>
      <c r="FI29" s="157"/>
      <c r="FJ29" s="157"/>
      <c r="FK29" s="157"/>
      <c r="FL29" s="157"/>
      <c r="FM29" s="157"/>
      <c r="FN29" s="157"/>
      <c r="FO29" s="157"/>
      <c r="FP29" s="157"/>
      <c r="FQ29" s="157"/>
      <c r="FR29" s="157"/>
      <c r="FS29" s="157"/>
      <c r="FT29" s="157"/>
      <c r="FU29" s="157"/>
      <c r="FV29" s="27"/>
      <c r="FW29" s="27"/>
      <c r="FX29" s="27"/>
      <c r="FY29" s="28"/>
    </row>
    <row r="30" spans="1:181" ht="5.65" customHeight="1" x14ac:dyDescent="0.15">
      <c r="A30" s="26"/>
      <c r="B30" s="27"/>
      <c r="C30" s="27"/>
      <c r="D30" s="27"/>
      <c r="E30" s="27"/>
      <c r="F30" s="27"/>
      <c r="G30" s="27"/>
      <c r="H30" s="27"/>
      <c r="I30" s="27"/>
      <c r="J30" s="27"/>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27"/>
      <c r="EF30" s="27"/>
      <c r="EG30" s="27"/>
      <c r="EH30" s="27"/>
      <c r="EI30" s="27"/>
      <c r="EJ30" s="27"/>
      <c r="EK30" s="27"/>
      <c r="EL30" s="27"/>
      <c r="EM30" s="27"/>
      <c r="EN30" s="27"/>
      <c r="EO30" s="27"/>
      <c r="EP30" s="27"/>
      <c r="EQ30" s="27"/>
      <c r="ER30" s="27"/>
      <c r="ES30" s="27"/>
      <c r="ET30" s="137"/>
      <c r="EU30" s="137"/>
      <c r="EV30" s="137"/>
      <c r="EW30" s="137"/>
      <c r="EX30" s="137"/>
      <c r="EY30" s="137"/>
      <c r="EZ30" s="137"/>
      <c r="FA30" s="137"/>
      <c r="FB30" s="137"/>
      <c r="FC30" s="137"/>
      <c r="FD30" s="137"/>
      <c r="FE30" s="137"/>
      <c r="FF30" s="137"/>
      <c r="FG30" s="157"/>
      <c r="FH30" s="157"/>
      <c r="FI30" s="157"/>
      <c r="FJ30" s="157"/>
      <c r="FK30" s="157"/>
      <c r="FL30" s="157"/>
      <c r="FM30" s="157"/>
      <c r="FN30" s="157"/>
      <c r="FO30" s="157"/>
      <c r="FP30" s="157"/>
      <c r="FQ30" s="157"/>
      <c r="FR30" s="157"/>
      <c r="FS30" s="157"/>
      <c r="FT30" s="157"/>
      <c r="FU30" s="157"/>
      <c r="FV30" s="27"/>
      <c r="FW30" s="27"/>
      <c r="FX30" s="27"/>
      <c r="FY30" s="28"/>
    </row>
    <row r="31" spans="1:181" ht="5.65" customHeight="1" x14ac:dyDescent="0.15">
      <c r="A31" s="8"/>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27"/>
      <c r="EF31" s="27"/>
      <c r="EG31" s="27"/>
      <c r="EH31" s="27"/>
      <c r="EI31" s="27"/>
      <c r="EJ31" s="27"/>
      <c r="EK31" s="27"/>
      <c r="EL31" s="27"/>
      <c r="EM31" s="27"/>
      <c r="EN31" s="27"/>
      <c r="EO31" s="27"/>
      <c r="EP31" s="27"/>
      <c r="EQ31" s="27"/>
      <c r="ER31" s="27"/>
      <c r="ES31" s="27"/>
      <c r="ET31" s="137"/>
      <c r="EU31" s="137"/>
      <c r="EV31" s="137"/>
      <c r="EW31" s="137"/>
      <c r="EX31" s="137"/>
      <c r="EY31" s="137"/>
      <c r="EZ31" s="137"/>
      <c r="FA31" s="137"/>
      <c r="FB31" s="137"/>
      <c r="FC31" s="137"/>
      <c r="FD31" s="137"/>
      <c r="FE31" s="137"/>
      <c r="FF31" s="137"/>
      <c r="FG31" s="157"/>
      <c r="FH31" s="157"/>
      <c r="FI31" s="157"/>
      <c r="FJ31" s="157"/>
      <c r="FK31" s="157"/>
      <c r="FL31" s="157"/>
      <c r="FM31" s="157"/>
      <c r="FN31" s="157"/>
      <c r="FO31" s="157"/>
      <c r="FP31" s="157"/>
      <c r="FQ31" s="157"/>
      <c r="FR31" s="157"/>
      <c r="FS31" s="157"/>
      <c r="FT31" s="157"/>
      <c r="FU31" s="157"/>
      <c r="FV31" s="27"/>
      <c r="FW31" s="27"/>
      <c r="FX31" s="27"/>
      <c r="FY31" s="28"/>
    </row>
    <row r="32" spans="1:181" ht="5.65" customHeight="1" x14ac:dyDescent="0.15">
      <c r="A32" s="8"/>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27"/>
      <c r="EF32" s="27"/>
      <c r="EG32" s="27"/>
      <c r="EH32" s="27"/>
      <c r="EI32" s="27"/>
      <c r="EJ32" s="27"/>
      <c r="EK32" s="27"/>
      <c r="EL32" s="27"/>
      <c r="EM32" s="27"/>
      <c r="EN32" s="27"/>
      <c r="EO32" s="27"/>
      <c r="EP32" s="27"/>
      <c r="EQ32" s="27"/>
      <c r="ER32" s="27"/>
      <c r="ES32" s="27"/>
      <c r="ET32" s="137"/>
      <c r="EU32" s="137"/>
      <c r="EV32" s="137"/>
      <c r="EW32" s="137"/>
      <c r="EX32" s="137"/>
      <c r="EY32" s="137"/>
      <c r="EZ32" s="137"/>
      <c r="FA32" s="137"/>
      <c r="FB32" s="137"/>
      <c r="FC32" s="137"/>
      <c r="FD32" s="137"/>
      <c r="FE32" s="137"/>
      <c r="FF32" s="137"/>
      <c r="FG32" s="157"/>
      <c r="FH32" s="157"/>
      <c r="FI32" s="157"/>
      <c r="FJ32" s="157"/>
      <c r="FK32" s="157"/>
      <c r="FL32" s="157"/>
      <c r="FM32" s="157"/>
      <c r="FN32" s="157"/>
      <c r="FO32" s="157"/>
      <c r="FP32" s="157"/>
      <c r="FQ32" s="157"/>
      <c r="FR32" s="157"/>
      <c r="FS32" s="157"/>
      <c r="FT32" s="157"/>
      <c r="FU32" s="157"/>
      <c r="FV32" s="27"/>
      <c r="FW32" s="27"/>
      <c r="FX32" s="27"/>
      <c r="FY32" s="28"/>
    </row>
    <row r="33" spans="1:181" ht="5.65" customHeight="1" x14ac:dyDescent="0.15">
      <c r="A33" s="8"/>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27"/>
      <c r="EF33" s="27"/>
      <c r="EG33" s="27"/>
      <c r="EH33" s="27"/>
      <c r="EI33" s="27"/>
      <c r="EJ33" s="27"/>
      <c r="EK33" s="27"/>
      <c r="EL33" s="27"/>
      <c r="EM33" s="27"/>
      <c r="EN33" s="27"/>
      <c r="EO33" s="27"/>
      <c r="EP33" s="27"/>
      <c r="EQ33" s="27"/>
      <c r="ER33" s="27"/>
      <c r="ES33" s="27"/>
      <c r="ET33" s="137"/>
      <c r="EU33" s="137"/>
      <c r="EV33" s="137"/>
      <c r="EW33" s="137"/>
      <c r="EX33" s="137"/>
      <c r="EY33" s="137"/>
      <c r="EZ33" s="137"/>
      <c r="FA33" s="137"/>
      <c r="FB33" s="137"/>
      <c r="FC33" s="137"/>
      <c r="FD33" s="137"/>
      <c r="FE33" s="137"/>
      <c r="FF33" s="137"/>
      <c r="FG33" s="157"/>
      <c r="FH33" s="157"/>
      <c r="FI33" s="157"/>
      <c r="FJ33" s="157"/>
      <c r="FK33" s="157"/>
      <c r="FL33" s="157"/>
      <c r="FM33" s="157"/>
      <c r="FN33" s="157"/>
      <c r="FO33" s="157"/>
      <c r="FP33" s="157"/>
      <c r="FQ33" s="157"/>
      <c r="FR33" s="157"/>
      <c r="FS33" s="157"/>
      <c r="FT33" s="157"/>
      <c r="FU33" s="157"/>
      <c r="FV33" s="27"/>
      <c r="FW33" s="27"/>
      <c r="FX33" s="27"/>
      <c r="FY33" s="28"/>
    </row>
    <row r="34" spans="1:181" ht="5.65" customHeight="1" x14ac:dyDescent="0.15">
      <c r="A34" s="8"/>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27"/>
      <c r="EF34" s="27"/>
      <c r="EG34" s="27"/>
      <c r="EH34" s="27"/>
      <c r="EI34" s="27"/>
      <c r="EJ34" s="27"/>
      <c r="EK34" s="27"/>
      <c r="EL34" s="27"/>
      <c r="EM34" s="27"/>
      <c r="EN34" s="27"/>
      <c r="EO34" s="27"/>
      <c r="EP34" s="27"/>
      <c r="EQ34" s="27"/>
      <c r="ER34" s="27"/>
      <c r="ES34" s="27"/>
      <c r="ET34" s="137"/>
      <c r="EU34" s="137"/>
      <c r="EV34" s="137"/>
      <c r="EW34" s="137"/>
      <c r="EX34" s="137"/>
      <c r="EY34" s="137"/>
      <c r="EZ34" s="137"/>
      <c r="FA34" s="137"/>
      <c r="FB34" s="137"/>
      <c r="FC34" s="137"/>
      <c r="FD34" s="137"/>
      <c r="FE34" s="137"/>
      <c r="FF34" s="137"/>
      <c r="FG34" s="157"/>
      <c r="FH34" s="157"/>
      <c r="FI34" s="157"/>
      <c r="FJ34" s="157"/>
      <c r="FK34" s="157"/>
      <c r="FL34" s="157"/>
      <c r="FM34" s="157"/>
      <c r="FN34" s="157"/>
      <c r="FO34" s="157"/>
      <c r="FP34" s="157"/>
      <c r="FQ34" s="157"/>
      <c r="FR34" s="157"/>
      <c r="FS34" s="157"/>
      <c r="FT34" s="157"/>
      <c r="FU34" s="157"/>
      <c r="FV34" s="27"/>
      <c r="FW34" s="27"/>
      <c r="FX34" s="27"/>
      <c r="FY34" s="28"/>
    </row>
    <row r="35" spans="1:181" ht="5.65" customHeight="1" x14ac:dyDescent="0.15">
      <c r="A35" s="8"/>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27"/>
      <c r="EF35" s="27"/>
      <c r="EG35" s="27"/>
      <c r="EH35" s="27"/>
      <c r="EI35" s="27"/>
      <c r="EJ35" s="27"/>
      <c r="EK35" s="27"/>
      <c r="EL35" s="27"/>
      <c r="EM35" s="27"/>
      <c r="EN35" s="27"/>
      <c r="EO35" s="27"/>
      <c r="EP35" s="27"/>
      <c r="EQ35" s="27"/>
      <c r="ER35" s="27"/>
      <c r="ES35" s="27"/>
      <c r="ET35" s="137"/>
      <c r="EU35" s="137"/>
      <c r="EV35" s="137"/>
      <c r="EW35" s="137"/>
      <c r="EX35" s="137"/>
      <c r="EY35" s="137"/>
      <c r="EZ35" s="137"/>
      <c r="FA35" s="137"/>
      <c r="FB35" s="137"/>
      <c r="FC35" s="137"/>
      <c r="FD35" s="137"/>
      <c r="FE35" s="137"/>
      <c r="FF35" s="137"/>
      <c r="FG35" s="157"/>
      <c r="FH35" s="157"/>
      <c r="FI35" s="157"/>
      <c r="FJ35" s="157"/>
      <c r="FK35" s="157"/>
      <c r="FL35" s="157"/>
      <c r="FM35" s="157"/>
      <c r="FN35" s="157"/>
      <c r="FO35" s="157"/>
      <c r="FP35" s="157"/>
      <c r="FQ35" s="157"/>
      <c r="FR35" s="157"/>
      <c r="FS35" s="157"/>
      <c r="FT35" s="157"/>
      <c r="FU35" s="157"/>
      <c r="FV35" s="27"/>
      <c r="FW35" s="27"/>
      <c r="FX35" s="27"/>
      <c r="FY35" s="28"/>
    </row>
    <row r="36" spans="1:181" ht="5.65" customHeight="1" x14ac:dyDescent="0.15">
      <c r="A36" s="8"/>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27"/>
      <c r="EF36" s="27"/>
      <c r="EG36" s="27"/>
      <c r="EH36" s="27"/>
      <c r="EI36" s="27"/>
      <c r="EJ36" s="27"/>
      <c r="EK36" s="27"/>
      <c r="EL36" s="27"/>
      <c r="EM36" s="27"/>
      <c r="EN36" s="27"/>
      <c r="EO36" s="27"/>
      <c r="EP36" s="27"/>
      <c r="EQ36" s="27"/>
      <c r="ER36" s="27"/>
      <c r="ES36" s="27"/>
      <c r="ET36" s="137"/>
      <c r="EU36" s="137"/>
      <c r="EV36" s="137"/>
      <c r="EW36" s="137"/>
      <c r="EX36" s="137"/>
      <c r="EY36" s="137"/>
      <c r="EZ36" s="137"/>
      <c r="FA36" s="137"/>
      <c r="FB36" s="137"/>
      <c r="FC36" s="137"/>
      <c r="FD36" s="137"/>
      <c r="FE36" s="137"/>
      <c r="FF36" s="137"/>
      <c r="FG36" s="157"/>
      <c r="FH36" s="157"/>
      <c r="FI36" s="157"/>
      <c r="FJ36" s="157"/>
      <c r="FK36" s="157"/>
      <c r="FL36" s="157"/>
      <c r="FM36" s="157"/>
      <c r="FN36" s="157"/>
      <c r="FO36" s="157"/>
      <c r="FP36" s="157"/>
      <c r="FQ36" s="157"/>
      <c r="FR36" s="157"/>
      <c r="FS36" s="157"/>
      <c r="FT36" s="157"/>
      <c r="FU36" s="157"/>
      <c r="FV36" s="27"/>
      <c r="FW36" s="27"/>
      <c r="FX36" s="27"/>
      <c r="FY36" s="28"/>
    </row>
    <row r="37" spans="1:181" ht="5.65" customHeight="1" x14ac:dyDescent="0.15">
      <c r="A37" s="8"/>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8"/>
    </row>
    <row r="38" spans="1:181" ht="5.65" customHeight="1" x14ac:dyDescent="0.15">
      <c r="A38" s="8"/>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27"/>
      <c r="EF38" s="27"/>
      <c r="EG38" s="27"/>
      <c r="EH38" s="27"/>
      <c r="EI38" s="27"/>
      <c r="EJ38" s="27"/>
      <c r="EK38" s="27"/>
      <c r="EL38" s="27"/>
      <c r="EM38" s="27"/>
      <c r="EN38" s="27"/>
      <c r="EO38" s="27"/>
      <c r="EP38" s="27"/>
      <c r="EQ38" s="27"/>
      <c r="ER38" s="27"/>
      <c r="ES38" s="27"/>
      <c r="ET38" s="27"/>
      <c r="EU38" s="27"/>
      <c r="EV38" s="27"/>
      <c r="EW38" s="27"/>
      <c r="EX38" s="40"/>
      <c r="EY38" s="40"/>
      <c r="EZ38" s="40"/>
      <c r="FA38" s="40"/>
      <c r="FB38" s="40"/>
      <c r="FC38" s="40"/>
      <c r="FD38" s="40"/>
      <c r="FE38" s="40"/>
      <c r="FF38" s="27"/>
      <c r="FG38" s="27"/>
      <c r="FH38" s="27"/>
      <c r="FI38" s="40"/>
      <c r="FJ38" s="40"/>
      <c r="FK38" s="40"/>
      <c r="FL38" s="40"/>
      <c r="FM38" s="40"/>
      <c r="FN38" s="40"/>
      <c r="FO38" s="40"/>
      <c r="FP38" s="40"/>
      <c r="FQ38" s="40"/>
      <c r="FR38" s="40"/>
      <c r="FS38" s="40"/>
      <c r="FT38" s="27"/>
      <c r="FU38" s="27"/>
      <c r="FV38" s="27"/>
      <c r="FW38" s="27"/>
      <c r="FX38" s="27"/>
      <c r="FY38" s="28"/>
    </row>
    <row r="39" spans="1:181" ht="5.65" customHeight="1" x14ac:dyDescent="0.15">
      <c r="A39" s="8"/>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27"/>
      <c r="EF39" s="27"/>
      <c r="EG39" s="27"/>
      <c r="EH39" s="27"/>
      <c r="EI39" s="27"/>
      <c r="EJ39" s="27"/>
      <c r="EK39" s="27"/>
      <c r="EL39" s="27"/>
      <c r="EM39" s="27"/>
      <c r="EN39" s="27"/>
      <c r="EO39" s="27"/>
      <c r="EP39" s="27"/>
      <c r="EQ39" s="27"/>
      <c r="ER39" s="27"/>
      <c r="ES39" s="27"/>
      <c r="ET39" s="27"/>
      <c r="EU39" s="27"/>
      <c r="EV39" s="27"/>
      <c r="EW39" s="27"/>
      <c r="EX39" s="40"/>
      <c r="EY39" s="40"/>
      <c r="EZ39" s="40"/>
      <c r="FA39" s="40"/>
      <c r="FB39" s="40"/>
      <c r="FC39" s="40"/>
      <c r="FD39" s="40"/>
      <c r="FE39" s="40"/>
      <c r="FF39" s="27"/>
      <c r="FG39" s="27"/>
      <c r="FH39" s="27"/>
      <c r="FI39" s="40"/>
      <c r="FJ39" s="40"/>
      <c r="FK39" s="40"/>
      <c r="FL39" s="40"/>
      <c r="FM39" s="40"/>
      <c r="FN39" s="40"/>
      <c r="FO39" s="40"/>
      <c r="FP39" s="40"/>
      <c r="FQ39" s="40"/>
      <c r="FR39" s="40"/>
      <c r="FS39" s="40"/>
      <c r="FT39" s="27"/>
      <c r="FU39" s="27"/>
      <c r="FV39" s="27"/>
      <c r="FW39" s="27"/>
      <c r="FX39" s="27"/>
      <c r="FY39" s="28"/>
    </row>
    <row r="40" spans="1:181" ht="5.65" customHeight="1" x14ac:dyDescent="0.15">
      <c r="A40" s="8"/>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8"/>
    </row>
    <row r="41" spans="1:181" ht="5.65" customHeight="1" x14ac:dyDescent="0.15">
      <c r="A41" s="8"/>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8"/>
    </row>
    <row r="42" spans="1:181" ht="5.65" customHeight="1" x14ac:dyDescent="0.15">
      <c r="A42" s="8"/>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8"/>
    </row>
    <row r="43" spans="1:181" ht="5.65" customHeight="1" x14ac:dyDescent="0.15">
      <c r="A43" s="8"/>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8"/>
    </row>
    <row r="44" spans="1:181" ht="5.65" customHeight="1" x14ac:dyDescent="0.15">
      <c r="A44" s="8"/>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8"/>
    </row>
    <row r="45" spans="1:181" ht="5.65" customHeight="1" x14ac:dyDescent="0.15">
      <c r="A45" s="8"/>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8"/>
    </row>
    <row r="46" spans="1:181" ht="5.65" customHeight="1" x14ac:dyDescent="0.15">
      <c r="A46" s="8"/>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8"/>
    </row>
    <row r="47" spans="1:181" ht="5.65" customHeight="1" x14ac:dyDescent="0.15">
      <c r="A47" s="8"/>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8"/>
    </row>
    <row r="48" spans="1:181" ht="5.65" customHeight="1" x14ac:dyDescent="0.15">
      <c r="A48" s="8"/>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8"/>
    </row>
    <row r="49" spans="1:181" ht="5.65" customHeight="1" x14ac:dyDescent="0.15">
      <c r="A49" s="8"/>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8"/>
    </row>
    <row r="50" spans="1:181" ht="5.65" customHeight="1" x14ac:dyDescent="0.15">
      <c r="A50" s="8"/>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8"/>
    </row>
    <row r="51" spans="1:181" ht="5.65" customHeight="1" x14ac:dyDescent="0.15">
      <c r="A51" s="8"/>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8"/>
    </row>
    <row r="52" spans="1:181" ht="5.65" customHeight="1" x14ac:dyDescent="0.15">
      <c r="A52" s="8"/>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8"/>
    </row>
    <row r="53" spans="1:181" ht="5.65" customHeight="1" x14ac:dyDescent="0.15">
      <c r="A53" s="8"/>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8"/>
    </row>
    <row r="54" spans="1:181" ht="5.65" customHeight="1" x14ac:dyDescent="0.15">
      <c r="A54" s="8"/>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8"/>
    </row>
    <row r="55" spans="1:181" ht="5.65" customHeight="1" x14ac:dyDescent="0.15">
      <c r="A55" s="8"/>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8"/>
    </row>
    <row r="56" spans="1:181" ht="5.65" customHeight="1" x14ac:dyDescent="0.15">
      <c r="A56" s="8"/>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8"/>
    </row>
    <row r="57" spans="1:181" ht="5.65" customHeight="1" x14ac:dyDescent="0.15">
      <c r="A57" s="8"/>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8"/>
    </row>
    <row r="58" spans="1:181" ht="5.65" customHeight="1" x14ac:dyDescent="0.15">
      <c r="A58" s="8"/>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8"/>
    </row>
    <row r="59" spans="1:181" ht="5.65" customHeight="1" x14ac:dyDescent="0.15">
      <c r="A59" s="8"/>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8"/>
    </row>
    <row r="60" spans="1:181" ht="5.65" customHeight="1" x14ac:dyDescent="0.15">
      <c r="A60" s="8"/>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8"/>
    </row>
    <row r="61" spans="1:181" ht="5.65" customHeight="1" x14ac:dyDescent="0.15">
      <c r="A61" s="8"/>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8"/>
    </row>
    <row r="62" spans="1:181" ht="5.65" customHeight="1" x14ac:dyDescent="0.15">
      <c r="A62" s="8"/>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8"/>
    </row>
    <row r="63" spans="1:181" ht="5.65" customHeight="1" x14ac:dyDescent="0.15">
      <c r="A63" s="8"/>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7"/>
    </row>
    <row r="64" spans="1:181" ht="5.65" customHeight="1" x14ac:dyDescent="0.15">
      <c r="A64" s="8"/>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7"/>
    </row>
    <row r="65" spans="1:181" ht="5.65" customHeight="1" x14ac:dyDescent="0.15">
      <c r="A65" s="8"/>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7"/>
    </row>
    <row r="66" spans="1:181" ht="5.65" customHeight="1" x14ac:dyDescent="0.15">
      <c r="A66" s="8"/>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7"/>
    </row>
    <row r="67" spans="1:181" ht="5.65" customHeight="1" x14ac:dyDescent="0.15">
      <c r="A67" s="8"/>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7"/>
    </row>
    <row r="68" spans="1:181" ht="5.65" customHeight="1" x14ac:dyDescent="0.15">
      <c r="A68" s="8"/>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7"/>
    </row>
    <row r="69" spans="1:181" ht="5.65" customHeight="1" x14ac:dyDescent="0.15">
      <c r="A69" s="8"/>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7"/>
    </row>
    <row r="70" spans="1:181" ht="5.65" customHeight="1" x14ac:dyDescent="0.15">
      <c r="A70" s="8"/>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7"/>
    </row>
    <row r="71" spans="1:181" ht="5.65" customHeight="1" x14ac:dyDescent="0.15">
      <c r="A71" s="8"/>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7"/>
    </row>
    <row r="72" spans="1:181" ht="5.65" customHeight="1" x14ac:dyDescent="0.15">
      <c r="A72" s="8"/>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7"/>
    </row>
    <row r="73" spans="1:181" ht="5.65" customHeight="1" x14ac:dyDescent="0.15">
      <c r="A73" s="8"/>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7"/>
    </row>
    <row r="74" spans="1:181" ht="5.65" customHeight="1" x14ac:dyDescent="0.15">
      <c r="A74" s="8"/>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7"/>
    </row>
    <row r="75" spans="1:181" ht="5.65" customHeight="1" x14ac:dyDescent="0.15">
      <c r="A75" s="8"/>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7"/>
    </row>
    <row r="76" spans="1:181" ht="5.65" customHeight="1" x14ac:dyDescent="0.15">
      <c r="A76" s="8"/>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7"/>
    </row>
    <row r="77" spans="1:181" ht="5.65" customHeight="1" x14ac:dyDescent="0.15">
      <c r="A77" s="8"/>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7"/>
    </row>
    <row r="78" spans="1:181" ht="5.65" customHeight="1" x14ac:dyDescent="0.15">
      <c r="A78" s="8"/>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7"/>
    </row>
    <row r="79" spans="1:181" ht="5.65" customHeight="1" x14ac:dyDescent="0.15">
      <c r="A79" s="8"/>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7"/>
    </row>
    <row r="80" spans="1:181" ht="5.65" customHeight="1" x14ac:dyDescent="0.15">
      <c r="A80" s="8"/>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7"/>
    </row>
    <row r="81" spans="1:181" ht="5.65" customHeight="1" x14ac:dyDescent="0.15">
      <c r="A81" s="8"/>
      <c r="B81" s="4"/>
      <c r="C81" s="4"/>
      <c r="D81" s="4"/>
      <c r="E81" s="4"/>
      <c r="F81" s="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5"/>
      <c r="BM81" s="145"/>
      <c r="BN81" s="145"/>
      <c r="BO81" s="145"/>
      <c r="BP81" s="145"/>
      <c r="BQ81" s="145"/>
      <c r="BR81" s="145"/>
      <c r="BS81" s="145"/>
      <c r="BT81" s="145"/>
      <c r="BU81" s="145"/>
      <c r="BV81" s="145"/>
      <c r="BW81" s="145"/>
      <c r="BX81" s="145"/>
      <c r="BY81" s="145"/>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7"/>
    </row>
    <row r="82" spans="1:181" ht="5.65" customHeight="1" x14ac:dyDescent="0.15">
      <c r="A82" s="8"/>
      <c r="B82" s="4"/>
      <c r="C82" s="4"/>
      <c r="D82" s="4"/>
      <c r="E82" s="4"/>
      <c r="F82" s="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5"/>
      <c r="BM82" s="145"/>
      <c r="BN82" s="145"/>
      <c r="BO82" s="145"/>
      <c r="BP82" s="145"/>
      <c r="BQ82" s="145"/>
      <c r="BR82" s="145"/>
      <c r="BS82" s="145"/>
      <c r="BT82" s="145"/>
      <c r="BU82" s="145"/>
      <c r="BV82" s="145"/>
      <c r="BW82" s="145"/>
      <c r="BX82" s="145"/>
      <c r="BY82" s="145"/>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7"/>
    </row>
    <row r="83" spans="1:181" ht="5.65" customHeight="1" x14ac:dyDescent="0.15">
      <c r="A83" s="8"/>
      <c r="B83" s="4"/>
      <c r="C83" s="4"/>
      <c r="D83" s="4"/>
      <c r="E83" s="4"/>
      <c r="F83" s="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5"/>
      <c r="BM83" s="145"/>
      <c r="BN83" s="145"/>
      <c r="BO83" s="145"/>
      <c r="BP83" s="145"/>
      <c r="BQ83" s="145"/>
      <c r="BR83" s="145"/>
      <c r="BS83" s="145"/>
      <c r="BT83" s="145"/>
      <c r="BU83" s="145"/>
      <c r="BV83" s="145"/>
      <c r="BW83" s="145"/>
      <c r="BX83" s="145"/>
      <c r="BY83" s="145"/>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7"/>
    </row>
    <row r="84" spans="1:181" ht="5.65" customHeight="1" x14ac:dyDescent="0.15">
      <c r="A84" s="8"/>
      <c r="B84" s="4"/>
      <c r="C84" s="4"/>
      <c r="D84" s="4"/>
      <c r="E84" s="4"/>
      <c r="F84" s="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5"/>
      <c r="BM84" s="145"/>
      <c r="BN84" s="145"/>
      <c r="BO84" s="145"/>
      <c r="BP84" s="145"/>
      <c r="BQ84" s="145"/>
      <c r="BR84" s="145"/>
      <c r="BS84" s="145"/>
      <c r="BT84" s="145"/>
      <c r="BU84" s="145"/>
      <c r="BV84" s="145"/>
      <c r="BW84" s="145"/>
      <c r="BX84" s="145"/>
      <c r="BY84" s="145"/>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7"/>
    </row>
    <row r="85" spans="1:181" ht="5.65" customHeight="1" x14ac:dyDescent="0.15">
      <c r="A85" s="8"/>
      <c r="B85" s="4"/>
      <c r="C85" s="4"/>
      <c r="D85" s="4"/>
      <c r="E85" s="4"/>
      <c r="F85" s="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5"/>
      <c r="BM85" s="145"/>
      <c r="BN85" s="145"/>
      <c r="BO85" s="145"/>
      <c r="BP85" s="145"/>
      <c r="BQ85" s="145"/>
      <c r="BR85" s="145"/>
      <c r="BS85" s="145"/>
      <c r="BT85" s="145"/>
      <c r="BU85" s="145"/>
      <c r="BV85" s="145"/>
      <c r="BW85" s="145"/>
      <c r="BX85" s="145"/>
      <c r="BY85" s="145"/>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7"/>
    </row>
    <row r="86" spans="1:181" ht="5.65" customHeight="1" x14ac:dyDescent="0.15">
      <c r="A86" s="8"/>
      <c r="B86" s="4"/>
      <c r="C86" s="4"/>
      <c r="D86" s="4"/>
      <c r="E86" s="4"/>
      <c r="F86" s="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5"/>
      <c r="BM86" s="145"/>
      <c r="BN86" s="145"/>
      <c r="BO86" s="145"/>
      <c r="BP86" s="145"/>
      <c r="BQ86" s="145"/>
      <c r="BR86" s="145"/>
      <c r="BS86" s="145"/>
      <c r="BT86" s="145"/>
      <c r="BU86" s="145"/>
      <c r="BV86" s="145"/>
      <c r="BW86" s="145"/>
      <c r="BX86" s="145"/>
      <c r="BY86" s="145"/>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7"/>
    </row>
    <row r="87" spans="1:181" ht="5.65" customHeight="1" x14ac:dyDescent="0.15">
      <c r="A87" s="8"/>
      <c r="B87" s="4"/>
      <c r="C87" s="4"/>
      <c r="D87" s="4"/>
      <c r="E87" s="4"/>
      <c r="F87" s="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5"/>
      <c r="BM87" s="145"/>
      <c r="BN87" s="145"/>
      <c r="BO87" s="145"/>
      <c r="BP87" s="145"/>
      <c r="BQ87" s="145"/>
      <c r="BR87" s="145"/>
      <c r="BS87" s="145"/>
      <c r="BT87" s="145"/>
      <c r="BU87" s="145"/>
      <c r="BV87" s="145"/>
      <c r="BW87" s="145"/>
      <c r="BX87" s="145"/>
      <c r="BY87" s="145"/>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7"/>
    </row>
    <row r="88" spans="1:181" ht="5.65" customHeight="1" x14ac:dyDescent="0.15">
      <c r="A88" s="8"/>
      <c r="B88" s="4"/>
      <c r="C88" s="4"/>
      <c r="D88" s="4"/>
      <c r="E88" s="4"/>
      <c r="F88" s="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5"/>
      <c r="BM88" s="145"/>
      <c r="BN88" s="145"/>
      <c r="BO88" s="145"/>
      <c r="BP88" s="145"/>
      <c r="BQ88" s="145"/>
      <c r="BR88" s="145"/>
      <c r="BS88" s="145"/>
      <c r="BT88" s="145"/>
      <c r="BU88" s="145"/>
      <c r="BV88" s="145"/>
      <c r="BW88" s="145"/>
      <c r="BX88" s="145"/>
      <c r="BY88" s="145"/>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7"/>
    </row>
    <row r="89" spans="1:181" ht="5.65" customHeight="1" x14ac:dyDescent="0.15">
      <c r="A89" s="8"/>
      <c r="B89" s="4"/>
      <c r="C89" s="4"/>
      <c r="D89" s="4"/>
      <c r="E89" s="4"/>
      <c r="F89" s="4"/>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6"/>
      <c r="BI89" s="146"/>
      <c r="BJ89" s="146"/>
      <c r="BK89" s="146"/>
      <c r="BL89" s="146"/>
      <c r="BM89" s="146"/>
      <c r="BN89" s="146"/>
      <c r="BO89" s="146"/>
      <c r="BP89" s="146"/>
      <c r="BQ89" s="146"/>
      <c r="BR89" s="146"/>
      <c r="BS89" s="146"/>
      <c r="BT89" s="146"/>
      <c r="BU89" s="146"/>
      <c r="BV89" s="146"/>
      <c r="BW89" s="146"/>
      <c r="BX89" s="146"/>
      <c r="BY89" s="146"/>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7"/>
    </row>
    <row r="90" spans="1:181" ht="5.65" customHeight="1" x14ac:dyDescent="0.15">
      <c r="A90" s="8"/>
      <c r="B90" s="4"/>
      <c r="C90" s="4"/>
      <c r="D90" s="4"/>
      <c r="E90" s="4"/>
      <c r="F90" s="4"/>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146"/>
      <c r="BT90" s="146"/>
      <c r="BU90" s="146"/>
      <c r="BV90" s="146"/>
      <c r="BW90" s="146"/>
      <c r="BX90" s="146"/>
      <c r="BY90" s="146"/>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7"/>
    </row>
    <row r="91" spans="1:181" ht="5.65" customHeight="1" x14ac:dyDescent="0.15">
      <c r="A91" s="8"/>
      <c r="B91" s="4"/>
      <c r="C91" s="4"/>
      <c r="D91" s="4"/>
      <c r="E91" s="4"/>
      <c r="F91" s="4"/>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c r="BC91" s="146"/>
      <c r="BD91" s="146"/>
      <c r="BE91" s="146"/>
      <c r="BF91" s="146"/>
      <c r="BG91" s="146"/>
      <c r="BH91" s="146"/>
      <c r="BI91" s="146"/>
      <c r="BJ91" s="146"/>
      <c r="BK91" s="146"/>
      <c r="BL91" s="146"/>
      <c r="BM91" s="146"/>
      <c r="BN91" s="146"/>
      <c r="BO91" s="146"/>
      <c r="BP91" s="146"/>
      <c r="BQ91" s="146"/>
      <c r="BR91" s="146"/>
      <c r="BS91" s="146"/>
      <c r="BT91" s="146"/>
      <c r="BU91" s="146"/>
      <c r="BV91" s="146"/>
      <c r="BW91" s="146"/>
      <c r="BX91" s="146"/>
      <c r="BY91" s="146"/>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7"/>
    </row>
    <row r="92" spans="1:181" ht="5.65" customHeight="1" x14ac:dyDescent="0.15">
      <c r="A92" s="8"/>
      <c r="B92" s="4"/>
      <c r="C92" s="4"/>
      <c r="D92" s="4"/>
      <c r="E92" s="4"/>
      <c r="F92" s="4"/>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7"/>
    </row>
    <row r="93" spans="1:181" ht="5.65" customHeight="1" x14ac:dyDescent="0.15">
      <c r="A93" s="8"/>
      <c r="B93" s="4"/>
      <c r="C93" s="4"/>
      <c r="D93" s="4"/>
      <c r="E93" s="4"/>
      <c r="F93" s="4"/>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c r="BI93" s="146"/>
      <c r="BJ93" s="146"/>
      <c r="BK93" s="146"/>
      <c r="BL93" s="146"/>
      <c r="BM93" s="146"/>
      <c r="BN93" s="146"/>
      <c r="BO93" s="146"/>
      <c r="BP93" s="146"/>
      <c r="BQ93" s="146"/>
      <c r="BR93" s="146"/>
      <c r="BS93" s="146"/>
      <c r="BT93" s="146"/>
      <c r="BU93" s="146"/>
      <c r="BV93" s="146"/>
      <c r="BW93" s="146"/>
      <c r="BX93" s="146"/>
      <c r="BY93" s="146"/>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7"/>
    </row>
    <row r="94" spans="1:181" ht="5.65" customHeight="1" x14ac:dyDescent="0.15">
      <c r="A94" s="8"/>
      <c r="B94" s="4"/>
      <c r="C94" s="4"/>
      <c r="D94" s="4"/>
      <c r="E94" s="4"/>
      <c r="F94" s="4"/>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146"/>
      <c r="BT94" s="146"/>
      <c r="BU94" s="146"/>
      <c r="BV94" s="146"/>
      <c r="BW94" s="146"/>
      <c r="BX94" s="146"/>
      <c r="BY94" s="146"/>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7"/>
    </row>
    <row r="95" spans="1:181" ht="5.65" customHeight="1" x14ac:dyDescent="0.15">
      <c r="A95" s="8"/>
      <c r="B95" s="4"/>
      <c r="C95" s="4"/>
      <c r="D95" s="4"/>
      <c r="E95" s="4"/>
      <c r="F95" s="4"/>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c r="BI95" s="146"/>
      <c r="BJ95" s="146"/>
      <c r="BK95" s="146"/>
      <c r="BL95" s="146"/>
      <c r="BM95" s="146"/>
      <c r="BN95" s="146"/>
      <c r="BO95" s="146"/>
      <c r="BP95" s="146"/>
      <c r="BQ95" s="146"/>
      <c r="BR95" s="146"/>
      <c r="BS95" s="146"/>
      <c r="BT95" s="146"/>
      <c r="BU95" s="146"/>
      <c r="BV95" s="146"/>
      <c r="BW95" s="146"/>
      <c r="BX95" s="146"/>
      <c r="BY95" s="146"/>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7"/>
    </row>
    <row r="96" spans="1:181" ht="5.65" customHeight="1" x14ac:dyDescent="0.15">
      <c r="A96" s="8"/>
      <c r="B96" s="4"/>
      <c r="C96" s="4"/>
      <c r="D96" s="4"/>
      <c r="E96" s="4"/>
      <c r="F96" s="4"/>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c r="BI96" s="146"/>
      <c r="BJ96" s="146"/>
      <c r="BK96" s="146"/>
      <c r="BL96" s="146"/>
      <c r="BM96" s="146"/>
      <c r="BN96" s="146"/>
      <c r="BO96" s="146"/>
      <c r="BP96" s="146"/>
      <c r="BQ96" s="146"/>
      <c r="BR96" s="146"/>
      <c r="BS96" s="146"/>
      <c r="BT96" s="146"/>
      <c r="BU96" s="146"/>
      <c r="BV96" s="146"/>
      <c r="BW96" s="146"/>
      <c r="BX96" s="146"/>
      <c r="BY96" s="146"/>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7"/>
    </row>
    <row r="97" spans="1:181" ht="5.65" customHeight="1" x14ac:dyDescent="0.15">
      <c r="A97" s="8"/>
      <c r="B97" s="4"/>
      <c r="C97" s="4"/>
      <c r="D97" s="4"/>
      <c r="E97" s="4"/>
      <c r="F97" s="4"/>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c r="BC97" s="146"/>
      <c r="BD97" s="146"/>
      <c r="BE97" s="146"/>
      <c r="BF97" s="146"/>
      <c r="BG97" s="146"/>
      <c r="BH97" s="146"/>
      <c r="BI97" s="146"/>
      <c r="BJ97" s="146"/>
      <c r="BK97" s="146"/>
      <c r="BL97" s="146"/>
      <c r="BM97" s="146"/>
      <c r="BN97" s="146"/>
      <c r="BO97" s="146"/>
      <c r="BP97" s="146"/>
      <c r="BQ97" s="146"/>
      <c r="BR97" s="146"/>
      <c r="BS97" s="146"/>
      <c r="BT97" s="146"/>
      <c r="BU97" s="146"/>
      <c r="BV97" s="146"/>
      <c r="BW97" s="146"/>
      <c r="BX97" s="146"/>
      <c r="BY97" s="146"/>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7"/>
    </row>
    <row r="98" spans="1:181" ht="5.65" customHeight="1" x14ac:dyDescent="0.15">
      <c r="A98" s="8"/>
      <c r="B98" s="4"/>
      <c r="C98" s="4"/>
      <c r="D98" s="4"/>
      <c r="E98" s="4"/>
      <c r="F98" s="4"/>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c r="BI98" s="146"/>
      <c r="BJ98" s="146"/>
      <c r="BK98" s="146"/>
      <c r="BL98" s="146"/>
      <c r="BM98" s="146"/>
      <c r="BN98" s="146"/>
      <c r="BO98" s="146"/>
      <c r="BP98" s="146"/>
      <c r="BQ98" s="146"/>
      <c r="BR98" s="146"/>
      <c r="BS98" s="146"/>
      <c r="BT98" s="146"/>
      <c r="BU98" s="146"/>
      <c r="BV98" s="146"/>
      <c r="BW98" s="146"/>
      <c r="BX98" s="146"/>
      <c r="BY98" s="146"/>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7"/>
    </row>
    <row r="99" spans="1:181" ht="5.65" customHeight="1" x14ac:dyDescent="0.15">
      <c r="A99" s="8"/>
      <c r="B99" s="4"/>
      <c r="C99" s="4"/>
      <c r="D99" s="4"/>
      <c r="E99" s="4"/>
      <c r="F99" s="4"/>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7"/>
    </row>
    <row r="100" spans="1:181" ht="5.65" customHeight="1" x14ac:dyDescent="0.15">
      <c r="A100" s="8"/>
      <c r="B100" s="4"/>
      <c r="C100" s="4"/>
      <c r="D100" s="4"/>
      <c r="E100" s="4"/>
      <c r="F100" s="4"/>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c r="BV100" s="146"/>
      <c r="BW100" s="146"/>
      <c r="BX100" s="146"/>
      <c r="BY100" s="146"/>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7"/>
    </row>
    <row r="101" spans="1:181" ht="5.65" customHeight="1" x14ac:dyDescent="0.15">
      <c r="A101" s="8"/>
      <c r="B101" s="4"/>
      <c r="C101" s="4"/>
      <c r="D101" s="4"/>
      <c r="E101" s="4"/>
      <c r="F101" s="4"/>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c r="BI101" s="146"/>
      <c r="BJ101" s="146"/>
      <c r="BK101" s="146"/>
      <c r="BL101" s="146"/>
      <c r="BM101" s="146"/>
      <c r="BN101" s="146"/>
      <c r="BO101" s="146"/>
      <c r="BP101" s="146"/>
      <c r="BQ101" s="146"/>
      <c r="BR101" s="146"/>
      <c r="BS101" s="146"/>
      <c r="BT101" s="146"/>
      <c r="BU101" s="146"/>
      <c r="BV101" s="146"/>
      <c r="BW101" s="146"/>
      <c r="BX101" s="146"/>
      <c r="BY101" s="146"/>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7"/>
    </row>
    <row r="102" spans="1:181" ht="5.65" customHeight="1" x14ac:dyDescent="0.15">
      <c r="A102" s="8"/>
      <c r="B102" s="4"/>
      <c r="C102" s="4"/>
      <c r="D102" s="4"/>
      <c r="E102" s="4"/>
      <c r="F102" s="4"/>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c r="BV102" s="146"/>
      <c r="BW102" s="146"/>
      <c r="BX102" s="146"/>
      <c r="BY102" s="146"/>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7"/>
    </row>
    <row r="103" spans="1:181" ht="5.65" customHeight="1" x14ac:dyDescent="0.15">
      <c r="A103" s="8"/>
      <c r="B103" s="4"/>
      <c r="C103" s="4"/>
      <c r="D103" s="4"/>
      <c r="E103" s="4"/>
      <c r="F103" s="4"/>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c r="BI103" s="146"/>
      <c r="BJ103" s="146"/>
      <c r="BK103" s="146"/>
      <c r="BL103" s="146"/>
      <c r="BM103" s="146"/>
      <c r="BN103" s="146"/>
      <c r="BO103" s="146"/>
      <c r="BP103" s="146"/>
      <c r="BQ103" s="146"/>
      <c r="BR103" s="146"/>
      <c r="BS103" s="146"/>
      <c r="BT103" s="146"/>
      <c r="BU103" s="146"/>
      <c r="BV103" s="146"/>
      <c r="BW103" s="146"/>
      <c r="BX103" s="146"/>
      <c r="BY103" s="146"/>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7"/>
    </row>
    <row r="104" spans="1:181" ht="5.65" customHeight="1" x14ac:dyDescent="0.15">
      <c r="A104" s="8"/>
      <c r="B104" s="4"/>
      <c r="C104" s="4"/>
      <c r="D104" s="4"/>
      <c r="E104" s="4"/>
      <c r="F104" s="4"/>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46"/>
      <c r="BD104" s="146"/>
      <c r="BE104" s="146"/>
      <c r="BF104" s="146"/>
      <c r="BG104" s="146"/>
      <c r="BH104" s="146"/>
      <c r="BI104" s="146"/>
      <c r="BJ104" s="146"/>
      <c r="BK104" s="146"/>
      <c r="BL104" s="146"/>
      <c r="BM104" s="146"/>
      <c r="BN104" s="146"/>
      <c r="BO104" s="146"/>
      <c r="BP104" s="146"/>
      <c r="BQ104" s="146"/>
      <c r="BR104" s="146"/>
      <c r="BS104" s="146"/>
      <c r="BT104" s="146"/>
      <c r="BU104" s="146"/>
      <c r="BV104" s="146"/>
      <c r="BW104" s="146"/>
      <c r="BX104" s="146"/>
      <c r="BY104" s="146"/>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7"/>
    </row>
    <row r="105" spans="1:181" ht="5.65" customHeight="1" x14ac:dyDescent="0.15">
      <c r="A105" s="8"/>
      <c r="B105" s="4"/>
      <c r="C105" s="4"/>
      <c r="D105" s="4"/>
      <c r="E105" s="4"/>
      <c r="F105" s="4"/>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146"/>
      <c r="BC105" s="146"/>
      <c r="BD105" s="146"/>
      <c r="BE105" s="146"/>
      <c r="BF105" s="146"/>
      <c r="BG105" s="146"/>
      <c r="BH105" s="146"/>
      <c r="BI105" s="146"/>
      <c r="BJ105" s="146"/>
      <c r="BK105" s="146"/>
      <c r="BL105" s="146"/>
      <c r="BM105" s="146"/>
      <c r="BN105" s="146"/>
      <c r="BO105" s="146"/>
      <c r="BP105" s="146"/>
      <c r="BQ105" s="146"/>
      <c r="BR105" s="146"/>
      <c r="BS105" s="146"/>
      <c r="BT105" s="146"/>
      <c r="BU105" s="146"/>
      <c r="BV105" s="146"/>
      <c r="BW105" s="146"/>
      <c r="BX105" s="146"/>
      <c r="BY105" s="146"/>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7"/>
    </row>
    <row r="106" spans="1:181" ht="5.65" customHeight="1" x14ac:dyDescent="0.15">
      <c r="A106" s="8"/>
      <c r="B106" s="4"/>
      <c r="C106" s="4"/>
      <c r="D106" s="4"/>
      <c r="E106" s="4"/>
      <c r="F106" s="4"/>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c r="BV106" s="146"/>
      <c r="BW106" s="146"/>
      <c r="BX106" s="146"/>
      <c r="BY106" s="146"/>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7"/>
    </row>
    <row r="107" spans="1:181" ht="5.65" customHeight="1" x14ac:dyDescent="0.15">
      <c r="A107" s="8"/>
      <c r="B107" s="4"/>
      <c r="C107" s="4"/>
      <c r="D107" s="4"/>
      <c r="E107" s="4"/>
      <c r="F107" s="4"/>
      <c r="G107" s="146"/>
      <c r="H107" s="146"/>
      <c r="I107" s="146"/>
      <c r="J107" s="146"/>
      <c r="K107" s="146"/>
      <c r="L107" s="146"/>
      <c r="M107" s="146"/>
      <c r="N107" s="146"/>
      <c r="O107" s="146"/>
      <c r="P107" s="146"/>
      <c r="Q107" s="146"/>
      <c r="R107" s="146"/>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6"/>
      <c r="BD107" s="146"/>
      <c r="BE107" s="146"/>
      <c r="BF107" s="146"/>
      <c r="BG107" s="146"/>
      <c r="BH107" s="146"/>
      <c r="BI107" s="146"/>
      <c r="BJ107" s="146"/>
      <c r="BK107" s="146"/>
      <c r="BL107" s="146"/>
      <c r="BM107" s="146"/>
      <c r="BN107" s="146"/>
      <c r="BO107" s="146"/>
      <c r="BP107" s="146"/>
      <c r="BQ107" s="146"/>
      <c r="BR107" s="146"/>
      <c r="BS107" s="146"/>
      <c r="BT107" s="146"/>
      <c r="BU107" s="146"/>
      <c r="BV107" s="146"/>
      <c r="BW107" s="146"/>
      <c r="BX107" s="146"/>
      <c r="BY107" s="146"/>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7"/>
    </row>
    <row r="108" spans="1:181" ht="5.65" customHeight="1" x14ac:dyDescent="0.15">
      <c r="A108" s="8"/>
      <c r="B108" s="4"/>
      <c r="C108" s="4"/>
      <c r="D108" s="4"/>
      <c r="E108" s="4"/>
      <c r="F108" s="4"/>
      <c r="G108" s="146"/>
      <c r="H108" s="146"/>
      <c r="I108" s="146"/>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7"/>
    </row>
    <row r="109" spans="1:181" ht="5.65" customHeight="1" x14ac:dyDescent="0.15">
      <c r="A109" s="8"/>
      <c r="B109" s="4"/>
      <c r="C109" s="4"/>
      <c r="D109" s="4"/>
      <c r="E109" s="4"/>
      <c r="F109" s="4"/>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7"/>
    </row>
    <row r="110" spans="1:181" ht="5.65" customHeight="1" x14ac:dyDescent="0.15">
      <c r="A110" s="8"/>
      <c r="B110" s="4"/>
      <c r="C110" s="4"/>
      <c r="D110" s="4"/>
      <c r="E110" s="4"/>
      <c r="F110" s="4"/>
      <c r="G110" s="146"/>
      <c r="H110" s="146"/>
      <c r="I110" s="146"/>
      <c r="J110" s="146"/>
      <c r="K110" s="146"/>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7"/>
    </row>
    <row r="111" spans="1:181" ht="5.65" customHeight="1" x14ac:dyDescent="0.15">
      <c r="A111" s="8"/>
      <c r="B111" s="4"/>
      <c r="C111" s="4"/>
      <c r="D111" s="4"/>
      <c r="E111" s="4"/>
      <c r="F111" s="4"/>
      <c r="G111" s="146"/>
      <c r="H111" s="146"/>
      <c r="I111" s="146"/>
      <c r="J111" s="146"/>
      <c r="K111" s="146"/>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7"/>
    </row>
    <row r="112" spans="1:181" ht="5.65" customHeight="1" x14ac:dyDescent="0.15">
      <c r="A112" s="8"/>
      <c r="B112" s="4"/>
      <c r="C112" s="4"/>
      <c r="D112" s="4"/>
      <c r="E112" s="4"/>
      <c r="F112" s="4"/>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6"/>
      <c r="BD112" s="146"/>
      <c r="BE112" s="146"/>
      <c r="BF112" s="146"/>
      <c r="BG112" s="146"/>
      <c r="BH112" s="146"/>
      <c r="BI112" s="146"/>
      <c r="BJ112" s="146"/>
      <c r="BK112" s="146"/>
      <c r="BL112" s="146"/>
      <c r="BM112" s="146"/>
      <c r="BN112" s="146"/>
      <c r="BO112" s="146"/>
      <c r="BP112" s="146"/>
      <c r="BQ112" s="146"/>
      <c r="BR112" s="146"/>
      <c r="BS112" s="146"/>
      <c r="BT112" s="146"/>
      <c r="BU112" s="146"/>
      <c r="BV112" s="146"/>
      <c r="BW112" s="146"/>
      <c r="BX112" s="146"/>
      <c r="BY112" s="146"/>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7"/>
    </row>
    <row r="113" spans="1:181" ht="5.65" customHeight="1" x14ac:dyDescent="0.15">
      <c r="A113" s="8"/>
      <c r="B113" s="4"/>
      <c r="C113" s="4"/>
      <c r="D113" s="4"/>
      <c r="E113" s="4"/>
      <c r="F113" s="4"/>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c r="BI113" s="146"/>
      <c r="BJ113" s="146"/>
      <c r="BK113" s="146"/>
      <c r="BL113" s="146"/>
      <c r="BM113" s="146"/>
      <c r="BN113" s="146"/>
      <c r="BO113" s="146"/>
      <c r="BP113" s="146"/>
      <c r="BQ113" s="146"/>
      <c r="BR113" s="146"/>
      <c r="BS113" s="146"/>
      <c r="BT113" s="146"/>
      <c r="BU113" s="146"/>
      <c r="BV113" s="146"/>
      <c r="BW113" s="146"/>
      <c r="BX113" s="146"/>
      <c r="BY113" s="146"/>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7"/>
    </row>
    <row r="114" spans="1:181" ht="5.65" customHeight="1" x14ac:dyDescent="0.15">
      <c r="A114" s="8"/>
      <c r="B114" s="4"/>
      <c r="C114" s="4"/>
      <c r="D114" s="4"/>
      <c r="E114" s="4"/>
      <c r="F114" s="4"/>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6"/>
      <c r="AU114" s="146"/>
      <c r="AV114" s="146"/>
      <c r="AW114" s="146"/>
      <c r="AX114" s="146"/>
      <c r="AY114" s="146"/>
      <c r="AZ114" s="146"/>
      <c r="BA114" s="146"/>
      <c r="BB114" s="146"/>
      <c r="BC114" s="146"/>
      <c r="BD114" s="146"/>
      <c r="BE114" s="146"/>
      <c r="BF114" s="146"/>
      <c r="BG114" s="146"/>
      <c r="BH114" s="146"/>
      <c r="BI114" s="146"/>
      <c r="BJ114" s="146"/>
      <c r="BK114" s="146"/>
      <c r="BL114" s="146"/>
      <c r="BM114" s="146"/>
      <c r="BN114" s="146"/>
      <c r="BO114" s="146"/>
      <c r="BP114" s="146"/>
      <c r="BQ114" s="146"/>
      <c r="BR114" s="146"/>
      <c r="BS114" s="146"/>
      <c r="BT114" s="146"/>
      <c r="BU114" s="146"/>
      <c r="BV114" s="146"/>
      <c r="BW114" s="146"/>
      <c r="BX114" s="146"/>
      <c r="BY114" s="146"/>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7"/>
    </row>
    <row r="115" spans="1:181" ht="5.65" customHeight="1" x14ac:dyDescent="0.15">
      <c r="A115" s="8"/>
      <c r="B115" s="4"/>
      <c r="C115" s="4"/>
      <c r="D115" s="4"/>
      <c r="E115" s="4"/>
      <c r="F115" s="4"/>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6"/>
      <c r="BG115" s="146"/>
      <c r="BH115" s="146"/>
      <c r="BI115" s="146"/>
      <c r="BJ115" s="146"/>
      <c r="BK115" s="146"/>
      <c r="BL115" s="146"/>
      <c r="BM115" s="146"/>
      <c r="BN115" s="146"/>
      <c r="BO115" s="146"/>
      <c r="BP115" s="146"/>
      <c r="BQ115" s="146"/>
      <c r="BR115" s="146"/>
      <c r="BS115" s="146"/>
      <c r="BT115" s="146"/>
      <c r="BU115" s="146"/>
      <c r="BV115" s="146"/>
      <c r="BW115" s="146"/>
      <c r="BX115" s="146"/>
      <c r="BY115" s="146"/>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7"/>
    </row>
    <row r="116" spans="1:181" ht="5.65" customHeight="1" x14ac:dyDescent="0.15">
      <c r="A116" s="8"/>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7"/>
    </row>
    <row r="117" spans="1:181" ht="5.65" customHeight="1" x14ac:dyDescent="0.15">
      <c r="A117" s="8"/>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7"/>
    </row>
    <row r="118" spans="1:181" ht="5.65" customHeight="1" x14ac:dyDescent="0.15">
      <c r="A118" s="8"/>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7"/>
    </row>
    <row r="119" spans="1:181" ht="5.65" customHeight="1" x14ac:dyDescent="0.15">
      <c r="A119" s="8"/>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7"/>
    </row>
    <row r="120" spans="1:181" ht="5.65" customHeight="1" x14ac:dyDescent="0.15">
      <c r="A120" s="8"/>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7"/>
    </row>
    <row r="121" spans="1:181" ht="5.65" customHeight="1" x14ac:dyDescent="0.15">
      <c r="A121" s="8"/>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7"/>
    </row>
    <row r="122" spans="1:181" ht="5.65" customHeight="1" x14ac:dyDescent="0.15">
      <c r="A122" s="8"/>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7"/>
    </row>
    <row r="123" spans="1:181" ht="5.65" customHeight="1" x14ac:dyDescent="0.15">
      <c r="A123" s="8"/>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7"/>
    </row>
    <row r="124" spans="1:181" ht="5.65" customHeight="1" x14ac:dyDescent="0.15">
      <c r="A124" s="8"/>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7"/>
    </row>
    <row r="125" spans="1:181" ht="5.65" customHeight="1" x14ac:dyDescent="0.15">
      <c r="A125" s="8"/>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7"/>
    </row>
    <row r="126" spans="1:181" ht="5.65" customHeight="1" x14ac:dyDescent="0.15">
      <c r="A126" s="8"/>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7"/>
    </row>
    <row r="127" spans="1:181" ht="5.65" customHeight="1" x14ac:dyDescent="0.15">
      <c r="A127" s="8"/>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27"/>
      <c r="DZ127" s="27"/>
      <c r="EA127" s="27"/>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7"/>
    </row>
    <row r="128" spans="1:181" ht="5.65" customHeight="1" x14ac:dyDescent="0.15">
      <c r="A128" s="8"/>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27"/>
      <c r="DZ128" s="27"/>
      <c r="EA128" s="27"/>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7"/>
    </row>
    <row r="129" spans="1:181" ht="5.65" customHeight="1" x14ac:dyDescent="0.15">
      <c r="A129" s="8"/>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7"/>
    </row>
    <row r="130" spans="1:181" ht="5.65" customHeight="1" x14ac:dyDescent="0.15">
      <c r="A130" s="8"/>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7"/>
    </row>
    <row r="131" spans="1:181" ht="5.65" customHeight="1" x14ac:dyDescent="0.15">
      <c r="A131" s="8"/>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7"/>
    </row>
    <row r="132" spans="1:181" ht="5.65" customHeight="1" x14ac:dyDescent="0.15">
      <c r="A132" s="8"/>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7"/>
    </row>
    <row r="133" spans="1:181" ht="5.65" customHeight="1" x14ac:dyDescent="0.15">
      <c r="A133" s="8"/>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7"/>
    </row>
    <row r="134" spans="1:181" ht="5.65" customHeight="1" x14ac:dyDescent="0.15">
      <c r="A134" s="8"/>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7"/>
    </row>
    <row r="135" spans="1:181" ht="5.65" customHeight="1" x14ac:dyDescent="0.15">
      <c r="A135" s="8"/>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7"/>
    </row>
    <row r="136" spans="1:181" ht="5.65" customHeight="1" x14ac:dyDescent="0.15">
      <c r="A136" s="8"/>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7"/>
    </row>
    <row r="137" spans="1:181" ht="5.65" customHeight="1" x14ac:dyDescent="0.15">
      <c r="A137" s="8"/>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7"/>
    </row>
    <row r="138" spans="1:181" ht="5.65" customHeight="1" x14ac:dyDescent="0.15">
      <c r="A138" s="8"/>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7"/>
    </row>
    <row r="139" spans="1:181" ht="5.65" customHeight="1" x14ac:dyDescent="0.15">
      <c r="A139" s="8"/>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7"/>
    </row>
    <row r="140" spans="1:181" ht="5.65" customHeight="1" x14ac:dyDescent="0.15">
      <c r="A140" s="8"/>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7"/>
    </row>
    <row r="141" spans="1:181" ht="5.65" customHeight="1" x14ac:dyDescent="0.15">
      <c r="A141" s="8"/>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7"/>
    </row>
    <row r="142" spans="1:181" ht="5.65" customHeight="1" x14ac:dyDescent="0.15">
      <c r="A142" s="8"/>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7"/>
    </row>
    <row r="143" spans="1:181" ht="5.65" customHeight="1" x14ac:dyDescent="0.15">
      <c r="A143" s="8"/>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7"/>
    </row>
    <row r="144" spans="1:181" ht="5.65" customHeight="1" x14ac:dyDescent="0.15">
      <c r="A144" s="8"/>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7"/>
    </row>
    <row r="145" spans="1:181" ht="5.65" customHeight="1" x14ac:dyDescent="0.15">
      <c r="A145" s="8"/>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7"/>
    </row>
    <row r="146" spans="1:181" ht="5.65" customHeight="1" x14ac:dyDescent="0.15">
      <c r="A146" s="8"/>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7"/>
    </row>
    <row r="147" spans="1:181" ht="5.65" customHeight="1" x14ac:dyDescent="0.15">
      <c r="A147" s="8"/>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7"/>
    </row>
    <row r="148" spans="1:181" ht="5.65" customHeight="1" x14ac:dyDescent="0.15">
      <c r="A148" s="8"/>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7"/>
    </row>
    <row r="149" spans="1:181" ht="5.65" customHeight="1" x14ac:dyDescent="0.15">
      <c r="A149" s="8"/>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7"/>
    </row>
    <row r="150" spans="1:181" ht="5.65" customHeight="1" x14ac:dyDescent="0.15">
      <c r="A150" s="8"/>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7"/>
    </row>
    <row r="151" spans="1:181" ht="5.65" customHeight="1" x14ac:dyDescent="0.15">
      <c r="A151" s="8"/>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7"/>
    </row>
    <row r="152" spans="1:181" ht="5.65" customHeight="1" x14ac:dyDescent="0.15">
      <c r="A152" s="8"/>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7"/>
    </row>
    <row r="153" spans="1:181" ht="5.65" customHeight="1" x14ac:dyDescent="0.15">
      <c r="A153" s="8"/>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7"/>
    </row>
    <row r="154" spans="1:181" ht="5.65" customHeight="1" x14ac:dyDescent="0.15">
      <c r="A154" s="8"/>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7"/>
    </row>
    <row r="155" spans="1:181" ht="5.65" customHeight="1" x14ac:dyDescent="0.15">
      <c r="A155" s="8"/>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7"/>
    </row>
    <row r="156" spans="1:181" ht="5.65" customHeight="1" x14ac:dyDescent="0.15">
      <c r="A156" s="8"/>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7"/>
    </row>
    <row r="157" spans="1:181" ht="5.65" customHeight="1" x14ac:dyDescent="0.15">
      <c r="A157" s="8"/>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7"/>
    </row>
    <row r="158" spans="1:181" ht="5.65" customHeight="1" x14ac:dyDescent="0.15">
      <c r="A158" s="8"/>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7"/>
    </row>
    <row r="159" spans="1:181" ht="5.65" customHeight="1" x14ac:dyDescent="0.15">
      <c r="A159" s="8"/>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7"/>
    </row>
    <row r="160" spans="1:181" ht="5.65" customHeight="1" x14ac:dyDescent="0.15">
      <c r="A160" s="8"/>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7"/>
    </row>
    <row r="161" spans="1:181" ht="5.65" customHeight="1" x14ac:dyDescent="0.15">
      <c r="A161" s="8"/>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7"/>
    </row>
    <row r="162" spans="1:181" ht="5.65" customHeight="1" x14ac:dyDescent="0.15">
      <c r="A162" s="8"/>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7"/>
    </row>
    <row r="163" spans="1:181" ht="5.65" customHeight="1" x14ac:dyDescent="0.15">
      <c r="A163" s="8"/>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7"/>
    </row>
    <row r="164" spans="1:181" ht="5.65" customHeight="1" x14ac:dyDescent="0.15">
      <c r="A164" s="8"/>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7"/>
    </row>
    <row r="165" spans="1:181" ht="5.65" customHeight="1" x14ac:dyDescent="0.15">
      <c r="A165" s="8"/>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7"/>
    </row>
    <row r="166" spans="1:181" ht="5.65" customHeight="1" x14ac:dyDescent="0.15">
      <c r="A166" s="8"/>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7"/>
    </row>
    <row r="167" spans="1:181" ht="5.65" customHeight="1" x14ac:dyDescent="0.15">
      <c r="A167" s="8"/>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7"/>
    </row>
    <row r="168" spans="1:181" ht="5.65" customHeight="1" x14ac:dyDescent="0.15">
      <c r="A168" s="8"/>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7"/>
    </row>
    <row r="169" spans="1:181" ht="5.65" customHeight="1" x14ac:dyDescent="0.15">
      <c r="A169" s="8"/>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7"/>
    </row>
    <row r="170" spans="1:181" ht="5.65" customHeight="1" x14ac:dyDescent="0.15">
      <c r="A170" s="8"/>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7"/>
    </row>
    <row r="171" spans="1:181" ht="5.65" customHeight="1" x14ac:dyDescent="0.15">
      <c r="A171" s="8"/>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7"/>
    </row>
    <row r="172" spans="1:181" ht="5.65" customHeight="1" x14ac:dyDescent="0.15">
      <c r="A172" s="8"/>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7"/>
    </row>
    <row r="173" spans="1:181" ht="5.65" customHeight="1" x14ac:dyDescent="0.15">
      <c r="A173" s="8"/>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7"/>
    </row>
    <row r="174" spans="1:181" ht="5.65" customHeight="1" x14ac:dyDescent="0.15">
      <c r="A174" s="8"/>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7"/>
    </row>
    <row r="175" spans="1:181" ht="5.65" customHeight="1" x14ac:dyDescent="0.15">
      <c r="A175" s="8"/>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7"/>
    </row>
    <row r="176" spans="1:181" ht="5.65" customHeight="1" x14ac:dyDescent="0.15">
      <c r="A176" s="8"/>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7"/>
    </row>
    <row r="177" spans="1:181" ht="5.65" customHeight="1" x14ac:dyDescent="0.15">
      <c r="A177" s="8"/>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7"/>
    </row>
    <row r="178" spans="1:181" ht="5.65" customHeight="1" x14ac:dyDescent="0.15">
      <c r="A178" s="8"/>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7"/>
    </row>
    <row r="179" spans="1:181" ht="5.65" customHeight="1" x14ac:dyDescent="0.15">
      <c r="A179" s="8"/>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7"/>
    </row>
    <row r="180" spans="1:181" ht="5.65" customHeight="1" x14ac:dyDescent="0.15">
      <c r="A180" s="8"/>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7"/>
    </row>
    <row r="181" spans="1:181" ht="5.65" customHeight="1" x14ac:dyDescent="0.15">
      <c r="A181" s="8"/>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7"/>
    </row>
    <row r="182" spans="1:181" ht="5.65" customHeight="1" x14ac:dyDescent="0.15">
      <c r="A182" s="8"/>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7"/>
    </row>
    <row r="183" spans="1:181" ht="5.65" customHeight="1" x14ac:dyDescent="0.15">
      <c r="A183" s="8"/>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7"/>
    </row>
    <row r="184" spans="1:181" ht="5.65" customHeight="1" x14ac:dyDescent="0.15">
      <c r="A184" s="8"/>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7"/>
    </row>
    <row r="185" spans="1:181" ht="5.65" customHeight="1" x14ac:dyDescent="0.15">
      <c r="A185" s="8"/>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7"/>
    </row>
    <row r="186" spans="1:181" ht="5.65" customHeight="1" x14ac:dyDescent="0.15">
      <c r="A186" s="8"/>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7"/>
    </row>
    <row r="187" spans="1:181" ht="5.65" customHeight="1" x14ac:dyDescent="0.15">
      <c r="A187" s="8"/>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7"/>
    </row>
    <row r="188" spans="1:181" ht="5.65" customHeight="1" x14ac:dyDescent="0.15">
      <c r="A188" s="8"/>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7"/>
    </row>
    <row r="189" spans="1:181" ht="5.65" customHeight="1" x14ac:dyDescent="0.15">
      <c r="A189" s="8"/>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7"/>
    </row>
    <row r="190" spans="1:181" ht="5.65" customHeight="1" x14ac:dyDescent="0.15">
      <c r="A190" s="8"/>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7"/>
    </row>
    <row r="191" spans="1:181" ht="5.65" customHeight="1" x14ac:dyDescent="0.15">
      <c r="A191" s="8"/>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7"/>
    </row>
    <row r="192" spans="1:181" ht="5.65" customHeight="1" x14ac:dyDescent="0.15">
      <c r="A192" s="8"/>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7"/>
    </row>
    <row r="193" spans="1:181" ht="5.65" customHeight="1" x14ac:dyDescent="0.15">
      <c r="A193" s="8"/>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7"/>
    </row>
    <row r="194" spans="1:181" ht="5.65" customHeight="1" x14ac:dyDescent="0.15">
      <c r="A194" s="8"/>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7"/>
    </row>
    <row r="195" spans="1:181" ht="5.65" customHeight="1" x14ac:dyDescent="0.15">
      <c r="A195" s="8"/>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7"/>
    </row>
    <row r="196" spans="1:181" ht="5.65" customHeight="1" x14ac:dyDescent="0.15">
      <c r="A196" s="8"/>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7"/>
    </row>
    <row r="197" spans="1:181" ht="5.65" customHeight="1" x14ac:dyDescent="0.15">
      <c r="A197" s="8"/>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7"/>
    </row>
    <row r="198" spans="1:181" ht="5.65" customHeight="1" x14ac:dyDescent="0.15">
      <c r="A198" s="8"/>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7"/>
    </row>
    <row r="199" spans="1:181" ht="5.65" customHeight="1" x14ac:dyDescent="0.15">
      <c r="A199" s="8"/>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7"/>
    </row>
    <row r="200" spans="1:181" ht="5.65" customHeight="1" x14ac:dyDescent="0.15">
      <c r="A200" s="8"/>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7"/>
    </row>
    <row r="201" spans="1:181" ht="5.65" customHeight="1" x14ac:dyDescent="0.15">
      <c r="A201" s="8"/>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7"/>
    </row>
    <row r="202" spans="1:181" ht="5.65" customHeight="1" x14ac:dyDescent="0.15">
      <c r="A202" s="8"/>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7"/>
    </row>
    <row r="203" spans="1:181" ht="5.65" customHeight="1" x14ac:dyDescent="0.15">
      <c r="A203" s="8"/>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7"/>
    </row>
    <row r="204" spans="1:181" ht="5.65" customHeight="1" x14ac:dyDescent="0.15">
      <c r="A204" s="8"/>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7"/>
    </row>
    <row r="205" spans="1:181" ht="5.65" customHeight="1" x14ac:dyDescent="0.15">
      <c r="A205" s="8"/>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7"/>
    </row>
    <row r="206" spans="1:181" ht="5.65" customHeight="1" x14ac:dyDescent="0.15">
      <c r="A206" s="8"/>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7"/>
    </row>
    <row r="207" spans="1:181" ht="5.65" customHeight="1" x14ac:dyDescent="0.15">
      <c r="A207" s="8"/>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7"/>
    </row>
    <row r="208" spans="1:181" ht="5.65" customHeight="1" x14ac:dyDescent="0.15">
      <c r="A208" s="8"/>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7"/>
    </row>
    <row r="209" spans="1:181" ht="5.65" customHeight="1" x14ac:dyDescent="0.15">
      <c r="A209" s="8"/>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7"/>
    </row>
    <row r="210" spans="1:181" ht="5.65" customHeight="1" x14ac:dyDescent="0.15">
      <c r="A210" s="8"/>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7"/>
    </row>
    <row r="211" spans="1:181" ht="5.65" customHeight="1" x14ac:dyDescent="0.15">
      <c r="A211" s="8"/>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7"/>
    </row>
    <row r="212" spans="1:181" ht="5.65" customHeight="1" x14ac:dyDescent="0.15">
      <c r="A212" s="8"/>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7"/>
    </row>
    <row r="213" spans="1:181" ht="5.65" customHeight="1" x14ac:dyDescent="0.15">
      <c r="A213" s="8"/>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7"/>
    </row>
    <row r="214" spans="1:181" ht="5.65" customHeight="1" x14ac:dyDescent="0.15">
      <c r="A214" s="8"/>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7"/>
    </row>
    <row r="215" spans="1:181" ht="5.65" customHeight="1" x14ac:dyDescent="0.15">
      <c r="A215" s="8"/>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7"/>
    </row>
    <row r="216" spans="1:181" ht="5.65" customHeight="1" x14ac:dyDescent="0.15">
      <c r="A216" s="8"/>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7"/>
    </row>
    <row r="217" spans="1:181" ht="5.65" customHeight="1" x14ac:dyDescent="0.15">
      <c r="A217" s="8"/>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7"/>
    </row>
    <row r="218" spans="1:181" ht="5.65" customHeight="1" x14ac:dyDescent="0.15">
      <c r="A218" s="8"/>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7"/>
    </row>
    <row r="219" spans="1:181" ht="5.65" customHeight="1" x14ac:dyDescent="0.15">
      <c r="A219" s="8"/>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7"/>
    </row>
    <row r="220" spans="1:181" ht="5.65" customHeight="1" x14ac:dyDescent="0.15">
      <c r="A220" s="8"/>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7"/>
    </row>
    <row r="221" spans="1:181" ht="5.65" customHeight="1" x14ac:dyDescent="0.15">
      <c r="A221" s="8"/>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7"/>
    </row>
    <row r="222" spans="1:181" ht="5.65" customHeight="1" x14ac:dyDescent="0.15">
      <c r="A222" s="8"/>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7"/>
    </row>
    <row r="223" spans="1:181" ht="5.65" customHeight="1" x14ac:dyDescent="0.15">
      <c r="A223" s="8"/>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7"/>
    </row>
    <row r="224" spans="1:181" ht="5.65" customHeight="1" x14ac:dyDescent="0.15">
      <c r="A224" s="8"/>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7"/>
    </row>
    <row r="225" spans="1:181" ht="5.65" customHeight="1" x14ac:dyDescent="0.15">
      <c r="A225" s="8"/>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7"/>
    </row>
    <row r="226" spans="1:181" ht="5.65" customHeight="1" x14ac:dyDescent="0.15">
      <c r="A226" s="8"/>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25"/>
      <c r="ES226" s="25"/>
      <c r="ET226" s="25"/>
      <c r="EU226" s="25"/>
      <c r="EV226" s="25"/>
      <c r="EW226" s="25"/>
      <c r="EX226" s="25"/>
      <c r="EY226" s="25"/>
      <c r="EZ226" s="25"/>
      <c r="FA226" s="25"/>
      <c r="FB226" s="25"/>
      <c r="FC226" s="25"/>
      <c r="FD226" s="25"/>
      <c r="FE226" s="25"/>
      <c r="FF226" s="25"/>
      <c r="FG226" s="25"/>
      <c r="FH226" s="25"/>
      <c r="FI226" s="25"/>
      <c r="FJ226" s="25"/>
      <c r="FK226" s="25"/>
      <c r="FL226" s="25"/>
      <c r="FM226" s="25"/>
      <c r="FN226" s="25"/>
      <c r="FO226" s="4"/>
      <c r="FP226" s="4"/>
      <c r="FQ226" s="4"/>
      <c r="FR226" s="4"/>
      <c r="FS226" s="4"/>
      <c r="FT226" s="4"/>
      <c r="FU226" s="4"/>
      <c r="FV226" s="4"/>
      <c r="FW226" s="4"/>
      <c r="FX226" s="4"/>
      <c r="FY226" s="7"/>
    </row>
    <row r="227" spans="1:181" ht="5.65" customHeight="1" x14ac:dyDescent="0.15">
      <c r="A227" s="8"/>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3"/>
      <c r="EL227" s="43"/>
      <c r="EM227" s="43"/>
      <c r="EN227" s="43"/>
      <c r="EO227" s="43"/>
      <c r="EP227" s="4"/>
      <c r="EQ227" s="4"/>
      <c r="ER227" s="25"/>
      <c r="ES227" s="25"/>
      <c r="ET227" s="25"/>
      <c r="EU227" s="25"/>
      <c r="EV227" s="25"/>
      <c r="EW227" s="25"/>
      <c r="EX227" s="25"/>
      <c r="EY227" s="25"/>
      <c r="EZ227" s="25"/>
      <c r="FA227" s="25"/>
      <c r="FB227" s="25"/>
      <c r="FC227" s="25"/>
      <c r="FD227" s="25"/>
      <c r="FE227" s="25"/>
      <c r="FF227" s="25"/>
      <c r="FG227" s="25"/>
      <c r="FH227" s="25"/>
      <c r="FI227" s="25"/>
      <c r="FJ227" s="25"/>
      <c r="FK227" s="25"/>
      <c r="FL227" s="25"/>
      <c r="FM227" s="25"/>
      <c r="FN227" s="25"/>
      <c r="FO227" s="4"/>
      <c r="FP227" s="4"/>
      <c r="FQ227" s="43"/>
      <c r="FR227" s="43"/>
      <c r="FS227" s="43"/>
      <c r="FT227" s="43"/>
      <c r="FU227" s="43"/>
      <c r="FV227" s="43"/>
      <c r="FW227" s="43"/>
      <c r="FX227" s="43"/>
      <c r="FY227" s="44"/>
    </row>
    <row r="228" spans="1:181" ht="5.65" customHeight="1" x14ac:dyDescent="0.15">
      <c r="A228" s="8"/>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3"/>
      <c r="EL228" s="43"/>
      <c r="EM228" s="43"/>
      <c r="EN228" s="43"/>
      <c r="EO228" s="43"/>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3"/>
      <c r="FR228" s="43"/>
      <c r="FS228" s="43"/>
      <c r="FT228" s="43"/>
      <c r="FU228" s="43"/>
      <c r="FV228" s="43"/>
      <c r="FW228" s="43"/>
      <c r="FX228" s="43"/>
      <c r="FY228" s="44"/>
    </row>
    <row r="229" spans="1:181" ht="5.65" customHeight="1" x14ac:dyDescent="0.15">
      <c r="A229" s="8"/>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7"/>
    </row>
    <row r="230" spans="1:181" ht="5.65" customHeight="1" x14ac:dyDescent="0.15">
      <c r="A230" s="8"/>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7"/>
    </row>
    <row r="231" spans="1:181" ht="5.65" customHeight="1" x14ac:dyDescent="0.15">
      <c r="A231" s="8"/>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7"/>
    </row>
    <row r="232" spans="1:181" ht="5.65" customHeight="1" x14ac:dyDescent="0.15">
      <c r="A232" s="8"/>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147"/>
      <c r="EQ232" s="147"/>
      <c r="ER232" s="147"/>
      <c r="ES232" s="147"/>
      <c r="ET232" s="147"/>
      <c r="EU232" s="147"/>
      <c r="EV232" s="147"/>
      <c r="EW232" s="147"/>
      <c r="EX232" s="147"/>
      <c r="EY232" s="147"/>
      <c r="EZ232" s="147"/>
      <c r="FA232" s="147"/>
      <c r="FB232" s="147"/>
      <c r="FC232" s="147"/>
      <c r="FD232" s="147"/>
      <c r="FE232" s="147"/>
      <c r="FF232" s="147"/>
      <c r="FG232" s="147"/>
      <c r="FH232" s="147"/>
      <c r="FI232" s="147"/>
      <c r="FJ232" s="147"/>
      <c r="FK232" s="147"/>
      <c r="FL232" s="147"/>
      <c r="FM232" s="147"/>
      <c r="FN232" s="147"/>
      <c r="FO232" s="147"/>
      <c r="FP232" s="147"/>
      <c r="FQ232" s="4"/>
      <c r="FR232" s="4"/>
      <c r="FS232" s="4"/>
      <c r="FT232" s="4"/>
      <c r="FU232" s="4"/>
      <c r="FV232" s="4"/>
      <c r="FW232" s="4"/>
      <c r="FX232" s="4"/>
      <c r="FY232" s="7"/>
    </row>
    <row r="233" spans="1:181" ht="5.65" customHeight="1" x14ac:dyDescent="0.15">
      <c r="A233" s="8"/>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147"/>
      <c r="EQ233" s="147"/>
      <c r="ER233" s="147"/>
      <c r="ES233" s="147"/>
      <c r="ET233" s="147"/>
      <c r="EU233" s="147"/>
      <c r="EV233" s="147"/>
      <c r="EW233" s="147"/>
      <c r="EX233" s="147"/>
      <c r="EY233" s="147"/>
      <c r="EZ233" s="147"/>
      <c r="FA233" s="147"/>
      <c r="FB233" s="147"/>
      <c r="FC233" s="147"/>
      <c r="FD233" s="147"/>
      <c r="FE233" s="147"/>
      <c r="FF233" s="147"/>
      <c r="FG233" s="147"/>
      <c r="FH233" s="147"/>
      <c r="FI233" s="147"/>
      <c r="FJ233" s="147"/>
      <c r="FK233" s="147"/>
      <c r="FL233" s="147"/>
      <c r="FM233" s="147"/>
      <c r="FN233" s="147"/>
      <c r="FO233" s="147"/>
      <c r="FP233" s="147"/>
      <c r="FQ233" s="4"/>
      <c r="FR233" s="4"/>
      <c r="FS233" s="4"/>
      <c r="FT233" s="4"/>
      <c r="FU233" s="4"/>
      <c r="FV233" s="4"/>
      <c r="FW233" s="4"/>
      <c r="FX233" s="4"/>
      <c r="FY233" s="7"/>
    </row>
    <row r="234" spans="1:181" ht="5.65" customHeight="1" x14ac:dyDescent="0.15">
      <c r="A234" s="8"/>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147"/>
      <c r="EQ234" s="147"/>
      <c r="ER234" s="147"/>
      <c r="ES234" s="147"/>
      <c r="ET234" s="147"/>
      <c r="EU234" s="147"/>
      <c r="EV234" s="147"/>
      <c r="EW234" s="147"/>
      <c r="EX234" s="147"/>
      <c r="EY234" s="147"/>
      <c r="EZ234" s="147"/>
      <c r="FA234" s="147"/>
      <c r="FB234" s="147"/>
      <c r="FC234" s="147"/>
      <c r="FD234" s="147"/>
      <c r="FE234" s="147"/>
      <c r="FF234" s="147"/>
      <c r="FG234" s="147"/>
      <c r="FH234" s="147"/>
      <c r="FI234" s="147"/>
      <c r="FJ234" s="147"/>
      <c r="FK234" s="147"/>
      <c r="FL234" s="147"/>
      <c r="FM234" s="147"/>
      <c r="FN234" s="147"/>
      <c r="FO234" s="147"/>
      <c r="FP234" s="147"/>
      <c r="FQ234" s="4"/>
      <c r="FR234" s="4"/>
      <c r="FS234" s="4"/>
      <c r="FT234" s="4"/>
      <c r="FU234" s="4"/>
      <c r="FV234" s="4"/>
      <c r="FW234" s="4"/>
      <c r="FX234" s="4"/>
      <c r="FY234" s="7"/>
    </row>
    <row r="235" spans="1:181" ht="5.65" customHeight="1" x14ac:dyDescent="0.15">
      <c r="A235" s="8"/>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25"/>
      <c r="DZ235" s="25"/>
      <c r="EA235" s="25"/>
      <c r="EB235" s="25"/>
      <c r="EC235" s="25"/>
      <c r="ED235" s="25"/>
      <c r="EE235" s="25"/>
      <c r="EF235" s="25"/>
      <c r="EG235" s="25"/>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7"/>
    </row>
    <row r="236" spans="1:181" ht="5.65" customHeight="1" x14ac:dyDescent="0.15">
      <c r="A236" s="8"/>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25"/>
      <c r="DZ236" s="25"/>
      <c r="EA236" s="25"/>
      <c r="EB236" s="25"/>
      <c r="EC236" s="25"/>
      <c r="ED236" s="25"/>
      <c r="EE236" s="25"/>
      <c r="EF236" s="25"/>
      <c r="EG236" s="25"/>
      <c r="EH236" s="13"/>
      <c r="EI236" s="13"/>
      <c r="EJ236" s="13"/>
      <c r="EK236" s="13"/>
      <c r="EL236" s="13"/>
      <c r="EM236" s="13"/>
      <c r="EN236" s="13"/>
      <c r="EO236" s="13"/>
      <c r="EP236" s="13"/>
      <c r="EQ236" s="13"/>
      <c r="ER236" s="13"/>
      <c r="ES236" s="13"/>
      <c r="ET236" s="13"/>
      <c r="EU236" s="13"/>
      <c r="EV236" s="13"/>
      <c r="EW236" s="13"/>
      <c r="EX236" s="13"/>
      <c r="EY236" s="13"/>
      <c r="EZ236" s="13"/>
      <c r="FA236" s="13"/>
      <c r="FB236" s="13"/>
      <c r="FC236" s="13"/>
      <c r="FD236" s="13"/>
      <c r="FE236" s="13"/>
      <c r="FF236" s="13"/>
      <c r="FG236" s="13"/>
      <c r="FH236" s="13"/>
      <c r="FI236" s="13"/>
      <c r="FJ236" s="13"/>
      <c r="FK236" s="13"/>
      <c r="FL236" s="13"/>
      <c r="FM236" s="13"/>
      <c r="FN236" s="13"/>
      <c r="FO236" s="13"/>
      <c r="FP236" s="13"/>
      <c r="FQ236" s="13"/>
      <c r="FR236" s="13"/>
      <c r="FS236" s="13"/>
      <c r="FT236" s="13"/>
      <c r="FU236" s="13"/>
      <c r="FV236" s="13"/>
      <c r="FW236" s="13"/>
      <c r="FX236" s="13"/>
      <c r="FY236" s="7"/>
    </row>
    <row r="237" spans="1:181" ht="5.65" customHeight="1" x14ac:dyDescent="0.15">
      <c r="A237" s="8"/>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13"/>
      <c r="BQ237" s="13"/>
      <c r="BR237" s="13"/>
      <c r="BS237" s="13"/>
      <c r="BT237" s="13"/>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25"/>
      <c r="DZ237" s="25"/>
      <c r="EA237" s="25"/>
      <c r="EB237" s="25"/>
      <c r="EC237" s="25"/>
      <c r="ED237" s="25"/>
      <c r="EE237" s="25"/>
      <c r="EF237" s="25"/>
      <c r="EG237" s="25"/>
      <c r="EH237" s="13"/>
      <c r="EI237" s="13"/>
      <c r="EJ237" s="13"/>
      <c r="EK237" s="13"/>
      <c r="EL237" s="13"/>
      <c r="EM237" s="13"/>
      <c r="EN237" s="13"/>
      <c r="EO237" s="13"/>
      <c r="EP237" s="13"/>
      <c r="EQ237" s="13"/>
      <c r="ER237" s="13"/>
      <c r="ES237" s="13"/>
      <c r="ET237" s="13"/>
      <c r="EU237" s="13"/>
      <c r="EV237" s="13"/>
      <c r="EW237" s="13"/>
      <c r="EX237" s="13"/>
      <c r="EY237" s="13"/>
      <c r="EZ237" s="13"/>
      <c r="FA237" s="13"/>
      <c r="FB237" s="13"/>
      <c r="FC237" s="13"/>
      <c r="FD237" s="13"/>
      <c r="FE237" s="13"/>
      <c r="FF237" s="13"/>
      <c r="FG237" s="13"/>
      <c r="FH237" s="13"/>
      <c r="FI237" s="13"/>
      <c r="FJ237" s="13"/>
      <c r="FK237" s="13"/>
      <c r="FL237" s="13"/>
      <c r="FM237" s="13"/>
      <c r="FN237" s="13"/>
      <c r="FO237" s="13"/>
      <c r="FP237" s="13"/>
      <c r="FQ237" s="13"/>
      <c r="FR237" s="13"/>
      <c r="FS237" s="13"/>
      <c r="FT237" s="13"/>
      <c r="FU237" s="13"/>
      <c r="FV237" s="13"/>
      <c r="FW237" s="13"/>
      <c r="FX237" s="13"/>
      <c r="FY237" s="7"/>
    </row>
    <row r="238" spans="1:181" ht="5.65" customHeight="1" x14ac:dyDescent="0.15">
      <c r="A238" s="8"/>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13"/>
      <c r="BQ238" s="13"/>
      <c r="BR238" s="13"/>
      <c r="BS238" s="13"/>
      <c r="BT238" s="13"/>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25"/>
      <c r="DZ238" s="25"/>
      <c r="EA238" s="25"/>
      <c r="EB238" s="25"/>
      <c r="EC238" s="25"/>
      <c r="ED238" s="25"/>
      <c r="EE238" s="25"/>
      <c r="EF238" s="25"/>
      <c r="EG238" s="25"/>
      <c r="EH238" s="13"/>
      <c r="EI238" s="13"/>
      <c r="EJ238" s="13"/>
      <c r="EK238" s="13"/>
      <c r="EL238" s="13"/>
      <c r="EM238" s="13"/>
      <c r="EN238" s="13"/>
      <c r="EO238" s="13"/>
      <c r="EP238" s="13"/>
      <c r="EQ238" s="13"/>
      <c r="ER238" s="13"/>
      <c r="ES238" s="13"/>
      <c r="ET238" s="13"/>
      <c r="EU238" s="13"/>
      <c r="EV238" s="13"/>
      <c r="EW238" s="13"/>
      <c r="EX238" s="13"/>
      <c r="EY238" s="13"/>
      <c r="EZ238" s="13"/>
      <c r="FA238" s="13"/>
      <c r="FB238" s="13"/>
      <c r="FC238" s="13"/>
      <c r="FD238" s="13"/>
      <c r="FE238" s="13"/>
      <c r="FF238" s="13"/>
      <c r="FG238" s="13"/>
      <c r="FH238" s="13"/>
      <c r="FI238" s="13"/>
      <c r="FJ238" s="13"/>
      <c r="FK238" s="13"/>
      <c r="FL238" s="13"/>
      <c r="FM238" s="13"/>
      <c r="FN238" s="13"/>
      <c r="FO238" s="13"/>
      <c r="FP238" s="13"/>
      <c r="FQ238" s="13"/>
      <c r="FR238" s="13"/>
      <c r="FS238" s="13"/>
      <c r="FT238" s="13"/>
      <c r="FU238" s="13"/>
      <c r="FV238" s="13"/>
      <c r="FW238" s="13"/>
      <c r="FX238" s="13"/>
      <c r="FY238" s="7"/>
    </row>
    <row r="239" spans="1:181" ht="5.65" customHeight="1" x14ac:dyDescent="0.15">
      <c r="A239" s="8"/>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31"/>
      <c r="BQ239" s="31"/>
      <c r="BR239" s="31"/>
      <c r="BS239" s="31"/>
      <c r="BT239" s="31"/>
      <c r="BU239" s="31"/>
      <c r="BV239" s="31"/>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25"/>
      <c r="DZ239" s="25"/>
      <c r="EA239" s="25"/>
      <c r="EB239" s="25"/>
      <c r="EC239" s="25"/>
      <c r="ED239" s="25"/>
      <c r="EE239" s="25"/>
      <c r="EF239" s="25"/>
      <c r="EG239" s="25"/>
      <c r="EH239" s="13"/>
      <c r="EI239" s="13"/>
      <c r="EJ239" s="13"/>
      <c r="EK239" s="13"/>
      <c r="EL239" s="13"/>
      <c r="EM239" s="13"/>
      <c r="EN239" s="13"/>
      <c r="EO239" s="13"/>
      <c r="EP239" s="13"/>
      <c r="EQ239" s="13"/>
      <c r="ER239" s="13"/>
      <c r="ES239" s="13"/>
      <c r="ET239" s="13"/>
      <c r="EU239" s="13"/>
      <c r="EV239" s="13"/>
      <c r="EW239" s="13"/>
      <c r="EX239" s="13"/>
      <c r="EY239" s="13"/>
      <c r="EZ239" s="13"/>
      <c r="FA239" s="13"/>
      <c r="FB239" s="13"/>
      <c r="FC239" s="13"/>
      <c r="FD239" s="13"/>
      <c r="FE239" s="13"/>
      <c r="FF239" s="13"/>
      <c r="FG239" s="13"/>
      <c r="FH239" s="13"/>
      <c r="FI239" s="13"/>
      <c r="FJ239" s="13"/>
      <c r="FK239" s="13"/>
      <c r="FL239" s="13"/>
      <c r="FM239" s="13"/>
      <c r="FN239" s="13"/>
      <c r="FO239" s="13"/>
      <c r="FP239" s="13"/>
      <c r="FQ239" s="13"/>
      <c r="FR239" s="13"/>
      <c r="FS239" s="13"/>
      <c r="FT239" s="13"/>
      <c r="FU239" s="13"/>
      <c r="FV239" s="13"/>
      <c r="FW239" s="13"/>
      <c r="FX239" s="13"/>
      <c r="FY239" s="7"/>
    </row>
    <row r="240" spans="1:181" ht="5.65" customHeight="1" x14ac:dyDescent="0.15">
      <c r="A240" s="8"/>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31"/>
      <c r="BQ240" s="31"/>
      <c r="BR240" s="31"/>
      <c r="BS240" s="31"/>
      <c r="BT240" s="31"/>
      <c r="BU240" s="31"/>
      <c r="BV240" s="31"/>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25"/>
      <c r="DZ240" s="25"/>
      <c r="EA240" s="25"/>
      <c r="EB240" s="25"/>
      <c r="EC240" s="25"/>
      <c r="ED240" s="25"/>
      <c r="EE240" s="25"/>
      <c r="EF240" s="25"/>
      <c r="EG240" s="25"/>
      <c r="EH240" s="13"/>
      <c r="EI240" s="13"/>
      <c r="EJ240" s="13"/>
      <c r="EK240" s="13"/>
      <c r="EL240" s="13"/>
      <c r="EM240" s="13"/>
      <c r="EN240" s="13"/>
      <c r="EO240" s="13"/>
      <c r="EP240" s="13"/>
      <c r="EQ240" s="13"/>
      <c r="ER240" s="13"/>
      <c r="ES240" s="13"/>
      <c r="ET240" s="13"/>
      <c r="EU240" s="13"/>
      <c r="EV240" s="13"/>
      <c r="EW240" s="13"/>
      <c r="EX240" s="13"/>
      <c r="EY240" s="13"/>
      <c r="EZ240" s="13"/>
      <c r="FA240" s="13"/>
      <c r="FB240" s="13"/>
      <c r="FC240" s="13"/>
      <c r="FD240" s="13"/>
      <c r="FE240" s="13"/>
      <c r="FF240" s="13"/>
      <c r="FG240" s="13"/>
      <c r="FH240" s="13"/>
      <c r="FI240" s="13"/>
      <c r="FJ240" s="13"/>
      <c r="FK240" s="13"/>
      <c r="FL240" s="13"/>
      <c r="FM240" s="13"/>
      <c r="FN240" s="13"/>
      <c r="FO240" s="13"/>
      <c r="FP240" s="13"/>
      <c r="FQ240" s="13"/>
      <c r="FR240" s="13"/>
      <c r="FS240" s="13"/>
      <c r="FT240" s="13"/>
      <c r="FU240" s="13"/>
      <c r="FV240" s="13"/>
      <c r="FW240" s="13"/>
      <c r="FX240" s="13"/>
      <c r="FY240" s="7"/>
    </row>
    <row r="241" spans="1:181" ht="5.65" customHeight="1" x14ac:dyDescent="0.15">
      <c r="A241" s="8"/>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25"/>
      <c r="DZ241" s="25"/>
      <c r="EA241" s="25"/>
      <c r="EB241" s="25"/>
      <c r="EC241" s="25"/>
      <c r="ED241" s="25"/>
      <c r="EE241" s="25"/>
      <c r="EF241" s="25"/>
      <c r="EG241" s="25"/>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c r="FM241" s="13"/>
      <c r="FN241" s="13"/>
      <c r="FO241" s="13"/>
      <c r="FP241" s="13"/>
      <c r="FQ241" s="13"/>
      <c r="FR241" s="13"/>
      <c r="FS241" s="13"/>
      <c r="FT241" s="13"/>
      <c r="FU241" s="13"/>
      <c r="FV241" s="13"/>
      <c r="FW241" s="13"/>
      <c r="FX241" s="13"/>
      <c r="FY241" s="7"/>
    </row>
    <row r="242" spans="1:181" ht="5.65" customHeight="1" x14ac:dyDescent="0.15">
      <c r="A242" s="8"/>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13"/>
      <c r="EI242" s="13"/>
      <c r="EJ242" s="13"/>
      <c r="EK242" s="13"/>
      <c r="EL242" s="13"/>
      <c r="EM242" s="13"/>
      <c r="EN242" s="13"/>
      <c r="EO242" s="13"/>
      <c r="EP242" s="13"/>
      <c r="EQ242" s="13"/>
      <c r="ER242" s="13"/>
      <c r="ES242" s="13"/>
      <c r="ET242" s="13"/>
      <c r="EU242" s="13"/>
      <c r="EV242" s="13"/>
      <c r="EW242" s="13"/>
      <c r="EX242" s="13"/>
      <c r="EY242" s="13"/>
      <c r="EZ242" s="13"/>
      <c r="FA242" s="13"/>
      <c r="FB242" s="13"/>
      <c r="FC242" s="13"/>
      <c r="FD242" s="13"/>
      <c r="FE242" s="13"/>
      <c r="FF242" s="13"/>
      <c r="FG242" s="13"/>
      <c r="FH242" s="13"/>
      <c r="FI242" s="13"/>
      <c r="FJ242" s="13"/>
      <c r="FK242" s="13"/>
      <c r="FL242" s="13"/>
      <c r="FM242" s="13"/>
      <c r="FN242" s="13"/>
      <c r="FO242" s="13"/>
      <c r="FP242" s="13"/>
      <c r="FQ242" s="13"/>
      <c r="FR242" s="13"/>
      <c r="FS242" s="13"/>
      <c r="FT242" s="13"/>
      <c r="FU242" s="13"/>
      <c r="FV242" s="13"/>
      <c r="FW242" s="13"/>
      <c r="FX242" s="13"/>
      <c r="FY242" s="7"/>
    </row>
    <row r="243" spans="1:181" ht="5.65" customHeight="1" x14ac:dyDescent="0.15">
      <c r="A243" s="8"/>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25"/>
      <c r="DZ243" s="25"/>
      <c r="EA243" s="25"/>
      <c r="EB243" s="25"/>
      <c r="EC243" s="25"/>
      <c r="ED243" s="25"/>
      <c r="EE243" s="25"/>
      <c r="EF243" s="25"/>
      <c r="EG243" s="25"/>
      <c r="EH243" s="13"/>
      <c r="EI243" s="13"/>
      <c r="EJ243" s="13"/>
      <c r="EK243" s="13"/>
      <c r="EL243" s="13"/>
      <c r="EM243" s="13"/>
      <c r="EN243" s="13"/>
      <c r="EO243" s="13"/>
      <c r="EP243" s="13"/>
      <c r="EQ243" s="13"/>
      <c r="ER243" s="13"/>
      <c r="ES243" s="13"/>
      <c r="ET243" s="13"/>
      <c r="EU243" s="13"/>
      <c r="EV243" s="13"/>
      <c r="EW243" s="13"/>
      <c r="EX243" s="13"/>
      <c r="EY243" s="13"/>
      <c r="EZ243" s="13"/>
      <c r="FA243" s="13"/>
      <c r="FB243" s="13"/>
      <c r="FC243" s="13"/>
      <c r="FD243" s="13"/>
      <c r="FE243" s="13"/>
      <c r="FF243" s="13"/>
      <c r="FG243" s="13"/>
      <c r="FH243" s="13"/>
      <c r="FI243" s="13"/>
      <c r="FJ243" s="13"/>
      <c r="FK243" s="13"/>
      <c r="FL243" s="13"/>
      <c r="FM243" s="13"/>
      <c r="FN243" s="13"/>
      <c r="FO243" s="13"/>
      <c r="FP243" s="13"/>
      <c r="FQ243" s="13"/>
      <c r="FR243" s="13"/>
      <c r="FS243" s="13"/>
      <c r="FT243" s="13"/>
      <c r="FU243" s="13"/>
      <c r="FV243" s="13"/>
      <c r="FW243" s="13"/>
      <c r="FX243" s="13"/>
      <c r="FY243" s="7"/>
    </row>
    <row r="244" spans="1:181" ht="5.65" customHeight="1" x14ac:dyDescent="0.15">
      <c r="A244" s="8"/>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13"/>
      <c r="BZ244" s="13"/>
      <c r="CA244" s="13"/>
      <c r="CB244" s="13"/>
      <c r="CC244" s="13"/>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25"/>
      <c r="DZ244" s="25"/>
      <c r="EA244" s="25"/>
      <c r="EB244" s="25"/>
      <c r="EC244" s="25"/>
      <c r="ED244" s="25"/>
      <c r="EE244" s="25"/>
      <c r="EF244" s="25"/>
      <c r="EG244" s="25"/>
      <c r="EH244" s="13"/>
      <c r="EI244" s="13"/>
      <c r="EJ244" s="13"/>
      <c r="EK244" s="13"/>
      <c r="EL244" s="13"/>
      <c r="EM244" s="13"/>
      <c r="EN244" s="13"/>
      <c r="EO244" s="13"/>
      <c r="EP244" s="13"/>
      <c r="EQ244" s="13"/>
      <c r="ER244" s="13"/>
      <c r="ES244" s="13"/>
      <c r="ET244" s="13"/>
      <c r="EU244" s="13"/>
      <c r="EV244" s="13"/>
      <c r="EW244" s="13"/>
      <c r="EX244" s="13"/>
      <c r="EY244" s="13"/>
      <c r="EZ244" s="13"/>
      <c r="FA244" s="13"/>
      <c r="FB244" s="13"/>
      <c r="FC244" s="13"/>
      <c r="FD244" s="13"/>
      <c r="FE244" s="13"/>
      <c r="FF244" s="13"/>
      <c r="FG244" s="13"/>
      <c r="FH244" s="13"/>
      <c r="FI244" s="13"/>
      <c r="FJ244" s="13"/>
      <c r="FK244" s="13"/>
      <c r="FL244" s="13"/>
      <c r="FM244" s="13"/>
      <c r="FN244" s="13"/>
      <c r="FO244" s="13"/>
      <c r="FP244" s="13"/>
      <c r="FQ244" s="13"/>
      <c r="FR244" s="13"/>
      <c r="FS244" s="13"/>
      <c r="FT244" s="13"/>
      <c r="FU244" s="13"/>
      <c r="FV244" s="13"/>
      <c r="FW244" s="13"/>
      <c r="FX244" s="13"/>
      <c r="FY244" s="149"/>
    </row>
    <row r="245" spans="1:181" ht="5.65" customHeight="1" x14ac:dyDescent="0.15">
      <c r="A245" s="8"/>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13"/>
      <c r="BZ245" s="13"/>
      <c r="CA245" s="13"/>
      <c r="CB245" s="13"/>
      <c r="CC245" s="13"/>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25"/>
      <c r="DZ245" s="25"/>
      <c r="EA245" s="25"/>
      <c r="EB245" s="25"/>
      <c r="EC245" s="25"/>
      <c r="ED245" s="25"/>
      <c r="EE245" s="25"/>
      <c r="EF245" s="25"/>
      <c r="EG245" s="25"/>
      <c r="EH245" s="13"/>
      <c r="EI245" s="13"/>
      <c r="EJ245" s="13"/>
      <c r="EK245" s="13"/>
      <c r="EL245" s="13"/>
      <c r="EM245" s="13"/>
      <c r="EN245" s="13"/>
      <c r="EO245" s="13"/>
      <c r="EP245" s="13"/>
      <c r="EQ245" s="13"/>
      <c r="ER245" s="13"/>
      <c r="ES245" s="13"/>
      <c r="ET245" s="13"/>
      <c r="EU245" s="13"/>
      <c r="EV245" s="13"/>
      <c r="EW245" s="13"/>
      <c r="EX245" s="13"/>
      <c r="EY245" s="13"/>
      <c r="EZ245" s="13"/>
      <c r="FA245" s="13"/>
      <c r="FB245" s="13"/>
      <c r="FC245" s="13"/>
      <c r="FD245" s="13"/>
      <c r="FE245" s="13"/>
      <c r="FF245" s="13"/>
      <c r="FG245" s="13"/>
      <c r="FH245" s="13"/>
      <c r="FI245" s="13"/>
      <c r="FJ245" s="13"/>
      <c r="FK245" s="13"/>
      <c r="FL245" s="13"/>
      <c r="FM245" s="13"/>
      <c r="FN245" s="13"/>
      <c r="FO245" s="13"/>
      <c r="FP245" s="13"/>
      <c r="FQ245" s="13"/>
      <c r="FR245" s="13"/>
      <c r="FS245" s="13"/>
      <c r="FT245" s="13"/>
      <c r="FU245" s="13"/>
      <c r="FV245" s="13"/>
      <c r="FW245" s="13"/>
      <c r="FX245" s="13"/>
      <c r="FY245" s="149"/>
    </row>
    <row r="246" spans="1:181" ht="5.65" customHeight="1" x14ac:dyDescent="0.15">
      <c r="A246" s="8"/>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13"/>
      <c r="BZ246" s="13"/>
      <c r="CA246" s="13"/>
      <c r="CB246" s="13"/>
      <c r="CC246" s="13"/>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25"/>
      <c r="DZ246" s="25"/>
      <c r="EA246" s="25"/>
      <c r="EB246" s="25"/>
      <c r="EC246" s="25"/>
      <c r="ED246" s="25"/>
      <c r="EE246" s="25"/>
      <c r="EF246" s="25"/>
      <c r="EG246" s="25"/>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c r="FM246" s="13"/>
      <c r="FN246" s="13"/>
      <c r="FO246" s="13"/>
      <c r="FP246" s="13"/>
      <c r="FQ246" s="13"/>
      <c r="FR246" s="13"/>
      <c r="FS246" s="13"/>
      <c r="FT246" s="13"/>
      <c r="FU246" s="13"/>
      <c r="FV246" s="13"/>
      <c r="FW246" s="13"/>
      <c r="FX246" s="13"/>
      <c r="FY246" s="7"/>
    </row>
    <row r="247" spans="1:181" ht="5.65" customHeight="1" x14ac:dyDescent="0.15">
      <c r="A247" s="8"/>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31"/>
      <c r="CA247" s="31"/>
      <c r="CB247" s="31"/>
      <c r="CC247" s="31"/>
      <c r="CD247" s="31"/>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25"/>
      <c r="EG247" s="25"/>
      <c r="EH247" s="13"/>
      <c r="EI247" s="13"/>
      <c r="EJ247" s="13"/>
      <c r="EK247" s="13"/>
      <c r="EL247" s="13"/>
      <c r="EM247" s="13"/>
      <c r="EN247" s="13"/>
      <c r="EO247" s="13"/>
      <c r="EP247" s="13"/>
      <c r="EQ247" s="13"/>
      <c r="ER247" s="13"/>
      <c r="ES247" s="13"/>
      <c r="ET247" s="13"/>
      <c r="EU247" s="13"/>
      <c r="EV247" s="13"/>
      <c r="EW247" s="13"/>
      <c r="EX247" s="13"/>
      <c r="EY247" s="13"/>
      <c r="EZ247" s="13"/>
      <c r="FA247" s="13"/>
      <c r="FB247" s="13"/>
      <c r="FC247" s="13"/>
      <c r="FD247" s="13"/>
      <c r="FE247" s="13"/>
      <c r="FF247" s="13"/>
      <c r="FG247" s="13"/>
      <c r="FH247" s="13"/>
      <c r="FI247" s="13"/>
      <c r="FJ247" s="13"/>
      <c r="FK247" s="13"/>
      <c r="FL247" s="13"/>
      <c r="FM247" s="13"/>
      <c r="FN247" s="13"/>
      <c r="FO247" s="13"/>
      <c r="FP247" s="13"/>
      <c r="FQ247" s="13"/>
      <c r="FR247" s="13"/>
      <c r="FS247" s="13"/>
      <c r="FT247" s="13"/>
      <c r="FU247" s="13"/>
      <c r="FV247" s="13"/>
      <c r="FW247" s="13"/>
      <c r="FX247" s="13"/>
      <c r="FY247" s="7"/>
    </row>
    <row r="248" spans="1:181" ht="5.65" customHeight="1" x14ac:dyDescent="0.15">
      <c r="A248" s="8"/>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31"/>
      <c r="CA248" s="31"/>
      <c r="CB248" s="31"/>
      <c r="CC248" s="31"/>
      <c r="CD248" s="31"/>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25"/>
      <c r="DZ248" s="25"/>
      <c r="EA248" s="25"/>
      <c r="EB248" s="25"/>
      <c r="EC248" s="25"/>
      <c r="ED248" s="25"/>
      <c r="EE248" s="25"/>
      <c r="EF248" s="25"/>
      <c r="EG248" s="25"/>
      <c r="EH248" s="25"/>
      <c r="EI248" s="25"/>
      <c r="EJ248" s="25"/>
      <c r="EK248" s="25"/>
      <c r="EL248" s="25"/>
      <c r="EM248" s="25"/>
      <c r="EN248" s="25"/>
      <c r="EO248" s="25"/>
      <c r="EP248" s="25"/>
      <c r="EQ248" s="25"/>
      <c r="ER248" s="25"/>
      <c r="ES248" s="25"/>
      <c r="ET248" s="25"/>
      <c r="EU248" s="25"/>
      <c r="EV248" s="25"/>
      <c r="EW248" s="25"/>
      <c r="EX248" s="25"/>
      <c r="EY248" s="25"/>
      <c r="EZ248" s="25"/>
      <c r="FA248" s="25"/>
      <c r="FB248" s="25"/>
      <c r="FC248" s="25"/>
      <c r="FD248" s="25"/>
      <c r="FE248" s="25"/>
      <c r="FF248" s="25"/>
      <c r="FG248" s="25"/>
      <c r="FH248" s="25"/>
      <c r="FI248" s="25"/>
      <c r="FJ248" s="25"/>
      <c r="FK248" s="25"/>
      <c r="FL248" s="25"/>
      <c r="FM248" s="25"/>
      <c r="FN248" s="25"/>
      <c r="FO248" s="25"/>
      <c r="FP248" s="25"/>
      <c r="FQ248" s="25"/>
      <c r="FR248" s="25"/>
      <c r="FS248" s="25"/>
      <c r="FT248" s="25"/>
      <c r="FU248" s="25"/>
      <c r="FV248" s="25"/>
      <c r="FW248" s="4"/>
      <c r="FX248" s="4"/>
      <c r="FY248" s="7"/>
    </row>
    <row r="249" spans="1:181" ht="5.65" customHeight="1" x14ac:dyDescent="0.15">
      <c r="A249" s="8"/>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25"/>
      <c r="DZ249" s="25"/>
      <c r="EA249" s="25"/>
      <c r="EB249" s="25"/>
      <c r="EC249" s="25"/>
      <c r="ED249" s="25"/>
      <c r="EE249" s="25"/>
      <c r="EF249" s="25"/>
      <c r="EG249" s="25"/>
      <c r="EH249" s="25"/>
      <c r="EI249" s="25"/>
      <c r="EJ249" s="25"/>
      <c r="EK249" s="25"/>
      <c r="EL249" s="25"/>
      <c r="EM249" s="25"/>
      <c r="EN249" s="25"/>
      <c r="EO249" s="25"/>
      <c r="EP249" s="25"/>
      <c r="EQ249" s="25"/>
      <c r="ER249" s="25"/>
      <c r="ES249" s="25"/>
      <c r="ET249" s="25"/>
      <c r="EU249" s="25"/>
      <c r="EV249" s="25"/>
      <c r="EW249" s="25"/>
      <c r="EX249" s="25"/>
      <c r="EY249" s="25"/>
      <c r="EZ249" s="25"/>
      <c r="FA249" s="25"/>
      <c r="FB249" s="25"/>
      <c r="FC249" s="25"/>
      <c r="FD249" s="25"/>
      <c r="FE249" s="25"/>
      <c r="FF249" s="25"/>
      <c r="FG249" s="25"/>
      <c r="FH249" s="25"/>
      <c r="FI249" s="25"/>
      <c r="FJ249" s="25"/>
      <c r="FK249" s="25"/>
      <c r="FL249" s="25"/>
      <c r="FM249" s="25"/>
      <c r="FN249" s="25"/>
      <c r="FO249" s="25"/>
      <c r="FP249" s="25"/>
      <c r="FQ249" s="25"/>
      <c r="FR249" s="25"/>
      <c r="FS249" s="25"/>
      <c r="FT249" s="25"/>
      <c r="FU249" s="25"/>
      <c r="FV249" s="25"/>
      <c r="FW249" s="49"/>
      <c r="FX249" s="49"/>
      <c r="FY249" s="150"/>
    </row>
    <row r="250" spans="1:181" ht="5.65" customHeight="1" x14ac:dyDescent="0.15">
      <c r="A250" s="8"/>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25"/>
      <c r="EG250" s="25"/>
      <c r="EH250" s="25"/>
      <c r="EI250" s="25"/>
      <c r="EJ250" s="25"/>
      <c r="EK250" s="25"/>
      <c r="EL250" s="25"/>
      <c r="EM250" s="25"/>
      <c r="EN250" s="25"/>
      <c r="EO250" s="25"/>
      <c r="EP250" s="25"/>
      <c r="EQ250" s="25"/>
      <c r="ER250" s="25"/>
      <c r="ES250" s="25"/>
      <c r="ET250" s="25"/>
      <c r="EU250" s="25"/>
      <c r="EV250" s="25"/>
      <c r="EW250" s="25"/>
      <c r="EX250" s="25"/>
      <c r="EY250" s="25"/>
      <c r="EZ250" s="25"/>
      <c r="FA250" s="25"/>
      <c r="FB250" s="25"/>
      <c r="FC250" s="25"/>
      <c r="FD250" s="25"/>
      <c r="FE250" s="25"/>
      <c r="FF250" s="25"/>
      <c r="FG250" s="25"/>
      <c r="FH250" s="25"/>
      <c r="FI250" s="25"/>
      <c r="FJ250" s="25"/>
      <c r="FK250" s="25"/>
      <c r="FL250" s="25"/>
      <c r="FM250" s="25"/>
      <c r="FN250" s="25"/>
      <c r="FO250" s="25"/>
      <c r="FP250" s="25"/>
      <c r="FQ250" s="25"/>
      <c r="FR250" s="25"/>
      <c r="FS250" s="25"/>
      <c r="FT250" s="25"/>
      <c r="FU250" s="25"/>
      <c r="FV250" s="25"/>
      <c r="FW250" s="49"/>
      <c r="FX250" s="49"/>
      <c r="FY250" s="150"/>
    </row>
    <row r="251" spans="1:181" ht="5.65" customHeight="1" x14ac:dyDescent="0.15">
      <c r="A251" s="8"/>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18"/>
      <c r="EW251" s="18"/>
      <c r="EX251" s="18"/>
      <c r="EY251" s="18"/>
      <c r="EZ251" s="18"/>
      <c r="FA251" s="18"/>
      <c r="FB251" s="18"/>
      <c r="FC251" s="18"/>
      <c r="FD251" s="4"/>
      <c r="FE251" s="4"/>
      <c r="FF251" s="4"/>
      <c r="FG251" s="4"/>
      <c r="FH251" s="4"/>
      <c r="FI251" s="4"/>
      <c r="FJ251" s="4"/>
      <c r="FK251" s="4"/>
      <c r="FL251" s="4"/>
      <c r="FM251" s="4"/>
      <c r="FN251" s="4"/>
      <c r="FO251" s="4"/>
      <c r="FP251" s="4"/>
      <c r="FQ251" s="4"/>
      <c r="FR251" s="4"/>
      <c r="FS251" s="4"/>
      <c r="FT251" s="4"/>
      <c r="FU251" s="4"/>
      <c r="FV251" s="49"/>
      <c r="FW251" s="49"/>
      <c r="FX251" s="49"/>
      <c r="FY251" s="150"/>
    </row>
    <row r="252" spans="1:181" ht="5.65" customHeight="1" thickBot="1" x14ac:dyDescent="0.2">
      <c r="A252" s="20"/>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151"/>
      <c r="EY252" s="151"/>
      <c r="EZ252" s="151"/>
      <c r="FA252" s="151"/>
      <c r="FB252" s="151"/>
      <c r="FC252" s="151"/>
      <c r="FD252" s="151"/>
      <c r="FE252" s="151"/>
      <c r="FF252" s="151"/>
      <c r="FG252" s="151"/>
      <c r="FH252" s="151"/>
      <c r="FI252" s="151"/>
      <c r="FJ252" s="2"/>
      <c r="FK252" s="2"/>
      <c r="FL252" s="2"/>
      <c r="FM252" s="2"/>
      <c r="FN252" s="2"/>
      <c r="FO252" s="2"/>
      <c r="FP252" s="2"/>
      <c r="FQ252" s="2"/>
      <c r="FR252" s="2"/>
      <c r="FS252" s="2"/>
      <c r="FT252" s="2"/>
      <c r="FU252" s="2"/>
      <c r="FV252" s="152"/>
      <c r="FW252" s="152"/>
      <c r="FX252" s="152"/>
      <c r="FY252" s="153"/>
    </row>
    <row r="253" spans="1:181" ht="5.65" customHeight="1" x14ac:dyDescent="0.1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25"/>
      <c r="EY253" s="25"/>
      <c r="EZ253" s="25"/>
      <c r="FA253" s="25"/>
      <c r="FB253" s="25"/>
      <c r="FC253" s="25"/>
      <c r="FD253" s="25"/>
      <c r="FE253" s="25"/>
      <c r="FF253" s="25"/>
      <c r="FG253" s="25"/>
      <c r="FH253" s="25"/>
      <c r="FI253" s="25"/>
      <c r="FJ253" s="4"/>
      <c r="FK253" s="4"/>
      <c r="FL253" s="4"/>
      <c r="FM253" s="4"/>
      <c r="FN253" s="4"/>
      <c r="FO253" s="4"/>
      <c r="FP253" s="4"/>
      <c r="FQ253" s="4"/>
      <c r="FR253" s="4"/>
      <c r="FS253" s="4"/>
      <c r="FT253" s="4"/>
      <c r="FU253" s="4"/>
      <c r="FV253" s="49"/>
      <c r="FW253" s="49"/>
      <c r="FX253" s="49"/>
      <c r="FY253" s="49"/>
    </row>
    <row r="254" spans="1:181" ht="5.65" customHeight="1" x14ac:dyDescent="0.1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25"/>
      <c r="EY254" s="25"/>
      <c r="EZ254" s="25"/>
      <c r="FA254" s="25"/>
      <c r="FB254" s="25"/>
      <c r="FC254" s="25"/>
      <c r="FD254" s="25"/>
      <c r="FE254" s="25"/>
      <c r="FF254" s="25"/>
      <c r="FG254" s="25"/>
      <c r="FH254" s="25"/>
      <c r="FI254" s="25"/>
      <c r="FJ254" s="4"/>
      <c r="FK254" s="4"/>
      <c r="FL254" s="4"/>
      <c r="FM254" s="4"/>
      <c r="FN254" s="4"/>
      <c r="FO254" s="4"/>
      <c r="FP254" s="4"/>
      <c r="FQ254" s="4"/>
      <c r="FR254" s="4"/>
      <c r="FS254" s="4"/>
      <c r="FT254" s="4"/>
      <c r="FU254" s="4"/>
      <c r="FV254" s="49"/>
      <c r="FW254" s="49"/>
      <c r="FX254" s="49"/>
      <c r="FY254" s="49"/>
    </row>
    <row r="265" ht="13.5" customHeight="1" x14ac:dyDescent="0.15"/>
  </sheetData>
  <phoneticPr fontId="3"/>
  <printOptions horizontalCentered="1"/>
  <pageMargins left="0" right="0" top="0" bottom="0" header="0" footer="0"/>
  <pageSetup paperSize="9" scale="63"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FF"/>
  </sheetPr>
  <dimension ref="A1:MZ265"/>
  <sheetViews>
    <sheetView view="pageBreakPreview" topLeftCell="A154" zoomScaleNormal="44" zoomScaleSheetLayoutView="100" workbookViewId="0">
      <selection activeCell="DU192" sqref="DU192"/>
    </sheetView>
  </sheetViews>
  <sheetFormatPr defaultRowHeight="13.5" x14ac:dyDescent="0.15"/>
  <cols>
    <col min="1" max="363" width="0.875" style="1" customWidth="1"/>
    <col min="364" max="16384" width="9" style="1"/>
  </cols>
  <sheetData>
    <row r="1" spans="1:364" ht="5.65" customHeight="1" x14ac:dyDescent="0.15">
      <c r="A1" s="58"/>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21"/>
      <c r="FZ1" s="5"/>
      <c r="GA1" s="154"/>
      <c r="GB1" s="154"/>
      <c r="GC1" s="154"/>
      <c r="GD1" s="154"/>
      <c r="GE1" s="154"/>
      <c r="GF1" s="154"/>
      <c r="GG1" s="154"/>
      <c r="GH1" s="154"/>
      <c r="GI1" s="154"/>
      <c r="GJ1" s="154"/>
      <c r="GK1" s="154"/>
      <c r="GL1" s="154"/>
      <c r="GM1" s="154"/>
      <c r="GN1" s="154"/>
      <c r="GO1" s="154"/>
      <c r="GP1" s="154"/>
      <c r="GQ1" s="154"/>
      <c r="GR1" s="154"/>
      <c r="GS1" s="154"/>
      <c r="GT1" s="154"/>
      <c r="GU1" s="154"/>
      <c r="GV1" s="154"/>
      <c r="GW1" s="154"/>
      <c r="GX1" s="154"/>
      <c r="GY1" s="154"/>
      <c r="GZ1" s="154"/>
      <c r="HA1" s="154"/>
      <c r="HB1" s="154"/>
      <c r="HC1" s="154"/>
      <c r="HD1" s="60"/>
      <c r="HE1" s="60"/>
      <c r="HF1" s="60"/>
      <c r="HG1" s="60"/>
      <c r="HH1" s="60"/>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21"/>
      <c r="MZ1" s="4"/>
    </row>
    <row r="2" spans="1:364" ht="5.65" customHeight="1" x14ac:dyDescent="0.15">
      <c r="A2" s="26"/>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7"/>
      <c r="FZ2" s="8"/>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27"/>
      <c r="HE2" s="27"/>
      <c r="HF2" s="27"/>
      <c r="HG2" s="27"/>
      <c r="HH2" s="27"/>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27"/>
      <c r="MM2" s="27"/>
      <c r="MN2" s="27"/>
      <c r="MO2" s="27"/>
      <c r="MP2" s="27"/>
      <c r="MQ2" s="27"/>
      <c r="MR2" s="27"/>
      <c r="MS2" s="27"/>
      <c r="MT2" s="27"/>
      <c r="MU2" s="27"/>
      <c r="MV2" s="27"/>
      <c r="MW2" s="4"/>
      <c r="MX2" s="4"/>
      <c r="MY2" s="7"/>
      <c r="MZ2" s="4"/>
    </row>
    <row r="3" spans="1:364" ht="5.65" customHeight="1" x14ac:dyDescent="0.15">
      <c r="A3" s="26"/>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7"/>
      <c r="FZ3" s="8"/>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27"/>
      <c r="HE3" s="27"/>
      <c r="HF3" s="27"/>
      <c r="HG3" s="27"/>
      <c r="HH3" s="27"/>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137"/>
      <c r="MM3" s="138"/>
      <c r="MN3" s="138"/>
      <c r="MO3" s="138"/>
      <c r="MP3" s="138"/>
      <c r="MQ3" s="138"/>
      <c r="MR3" s="138"/>
      <c r="MS3" s="138"/>
      <c r="MT3" s="138"/>
      <c r="MU3" s="138"/>
      <c r="MV3" s="27"/>
      <c r="MW3" s="4"/>
      <c r="MX3" s="4"/>
      <c r="MY3" s="7"/>
      <c r="MZ3" s="4"/>
    </row>
    <row r="4" spans="1:364" ht="5.65" customHeight="1" x14ac:dyDescent="0.15">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7"/>
      <c r="FZ4" s="8"/>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27"/>
      <c r="HE4" s="27"/>
      <c r="HF4" s="27"/>
      <c r="HG4" s="27"/>
      <c r="HH4" s="27"/>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138"/>
      <c r="MM4" s="139"/>
      <c r="MN4" s="140"/>
      <c r="MO4" s="140"/>
      <c r="MP4" s="140"/>
      <c r="MQ4" s="140"/>
      <c r="MR4" s="140"/>
      <c r="MS4" s="140"/>
      <c r="MT4" s="140"/>
      <c r="MU4" s="138"/>
      <c r="MV4" s="27"/>
      <c r="MW4" s="4"/>
      <c r="MX4" s="4"/>
      <c r="MY4" s="7"/>
      <c r="MZ4" s="4"/>
    </row>
    <row r="5" spans="1:364" ht="5.65" customHeight="1" x14ac:dyDescent="0.15">
      <c r="A5" s="26"/>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7"/>
      <c r="FZ5" s="8"/>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27"/>
      <c r="HE5" s="27"/>
      <c r="HF5" s="27"/>
      <c r="HG5" s="27"/>
      <c r="HH5" s="27"/>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138"/>
      <c r="MM5" s="140"/>
      <c r="MN5" s="140"/>
      <c r="MO5" s="140"/>
      <c r="MP5" s="140"/>
      <c r="MQ5" s="140"/>
      <c r="MR5" s="140"/>
      <c r="MS5" s="140"/>
      <c r="MT5" s="140"/>
      <c r="MU5" s="138"/>
      <c r="MV5" s="27"/>
      <c r="MW5" s="4"/>
      <c r="MX5" s="4"/>
      <c r="MY5" s="7"/>
      <c r="MZ5" s="4"/>
    </row>
    <row r="6" spans="1:364" ht="5.65" customHeight="1" x14ac:dyDescent="0.15">
      <c r="A6" s="26"/>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7"/>
      <c r="FZ6" s="8"/>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27"/>
      <c r="HE6" s="27"/>
      <c r="HF6" s="27"/>
      <c r="HG6" s="27"/>
      <c r="HH6" s="27"/>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138"/>
      <c r="MM6" s="140"/>
      <c r="MN6" s="140"/>
      <c r="MO6" s="140"/>
      <c r="MP6" s="140"/>
      <c r="MQ6" s="140"/>
      <c r="MR6" s="140"/>
      <c r="MS6" s="140"/>
      <c r="MT6" s="140"/>
      <c r="MU6" s="138"/>
      <c r="MV6" s="27"/>
      <c r="MW6" s="4"/>
      <c r="MX6" s="4"/>
      <c r="MY6" s="7"/>
      <c r="MZ6" s="4"/>
    </row>
    <row r="7" spans="1:364" ht="5.65" customHeight="1" x14ac:dyDescent="0.15">
      <c r="A7" s="148"/>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27"/>
      <c r="AE7" s="27"/>
      <c r="AF7" s="27"/>
      <c r="AG7" s="27"/>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7"/>
      <c r="FZ7" s="8"/>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27"/>
      <c r="HE7" s="27"/>
      <c r="HF7" s="27"/>
      <c r="HG7" s="27"/>
      <c r="HH7" s="27"/>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138"/>
      <c r="MM7" s="140"/>
      <c r="MN7" s="140"/>
      <c r="MO7" s="140"/>
      <c r="MP7" s="140"/>
      <c r="MQ7" s="140"/>
      <c r="MR7" s="140"/>
      <c r="MS7" s="140"/>
      <c r="MT7" s="140"/>
      <c r="MU7" s="138"/>
      <c r="MV7" s="27"/>
      <c r="MW7" s="4"/>
      <c r="MX7" s="4"/>
      <c r="MY7" s="7"/>
      <c r="MZ7" s="4"/>
    </row>
    <row r="8" spans="1:364" ht="5.65" customHeight="1" x14ac:dyDescent="0.15">
      <c r="A8" s="148"/>
      <c r="B8" s="40"/>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27"/>
      <c r="AE8" s="27"/>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7"/>
      <c r="FZ8" s="8"/>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27"/>
      <c r="HE8" s="27"/>
      <c r="HF8" s="27"/>
      <c r="HG8" s="27"/>
      <c r="HH8" s="27"/>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138"/>
      <c r="MM8" s="140"/>
      <c r="MN8" s="140"/>
      <c r="MO8" s="140"/>
      <c r="MP8" s="140"/>
      <c r="MQ8" s="140"/>
      <c r="MR8" s="140"/>
      <c r="MS8" s="140"/>
      <c r="MT8" s="140"/>
      <c r="MU8" s="138"/>
      <c r="MV8" s="27"/>
      <c r="MW8" s="4"/>
      <c r="MX8" s="4"/>
      <c r="MY8" s="7"/>
      <c r="MZ8" s="4"/>
    </row>
    <row r="9" spans="1:364" ht="5.65" customHeight="1" x14ac:dyDescent="0.15">
      <c r="A9" s="148"/>
      <c r="B9" s="40"/>
      <c r="C9" s="40"/>
      <c r="D9" s="40"/>
      <c r="E9" s="40"/>
      <c r="F9" s="40"/>
      <c r="G9" s="40"/>
      <c r="H9" s="40"/>
      <c r="I9" s="40"/>
      <c r="J9" s="40"/>
      <c r="K9" s="40"/>
      <c r="L9" s="40"/>
      <c r="M9" s="40"/>
      <c r="N9" s="40"/>
      <c r="O9" s="40"/>
      <c r="P9" s="40"/>
      <c r="Q9" s="40"/>
      <c r="R9" s="40"/>
      <c r="S9" s="40"/>
      <c r="T9" s="40"/>
      <c r="U9" s="40"/>
      <c r="V9" s="40"/>
      <c r="W9" s="40"/>
      <c r="X9" s="40"/>
      <c r="Y9" s="40"/>
      <c r="Z9" s="40"/>
      <c r="AA9" s="40"/>
      <c r="AB9" s="40"/>
      <c r="AC9" s="40"/>
      <c r="AD9" s="27"/>
      <c r="AE9" s="27"/>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7"/>
      <c r="FZ9" s="8"/>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27"/>
      <c r="HE9" s="27"/>
      <c r="HF9" s="27"/>
      <c r="HG9" s="27"/>
      <c r="HH9" s="27"/>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138"/>
      <c r="MM9" s="140"/>
      <c r="MN9" s="140"/>
      <c r="MO9" s="140"/>
      <c r="MP9" s="140"/>
      <c r="MQ9" s="140"/>
      <c r="MR9" s="140"/>
      <c r="MS9" s="140"/>
      <c r="MT9" s="140"/>
      <c r="MU9" s="138"/>
      <c r="MV9" s="27"/>
      <c r="MW9" s="4"/>
      <c r="MX9" s="4"/>
      <c r="MY9" s="7"/>
      <c r="MZ9" s="4"/>
    </row>
    <row r="10" spans="1:364" ht="5.65" customHeight="1" x14ac:dyDescent="0.15">
      <c r="A10" s="148"/>
      <c r="B10" s="40"/>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27"/>
      <c r="AE10" s="27"/>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7"/>
      <c r="FZ10" s="8"/>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27"/>
      <c r="HE10" s="27"/>
      <c r="HF10" s="27"/>
      <c r="HG10" s="27"/>
      <c r="HH10" s="27"/>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138"/>
      <c r="MM10" s="140"/>
      <c r="MN10" s="140"/>
      <c r="MO10" s="140"/>
      <c r="MP10" s="140"/>
      <c r="MQ10" s="140"/>
      <c r="MR10" s="140"/>
      <c r="MS10" s="140"/>
      <c r="MT10" s="140"/>
      <c r="MU10" s="138"/>
      <c r="MV10" s="27"/>
      <c r="MW10" s="4"/>
      <c r="MX10" s="4"/>
      <c r="MY10" s="7"/>
      <c r="MZ10" s="4"/>
    </row>
    <row r="11" spans="1:364" ht="5.65" customHeight="1" x14ac:dyDescent="0.15">
      <c r="A11" s="8"/>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7"/>
      <c r="FZ11" s="8"/>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138"/>
      <c r="MM11" s="140"/>
      <c r="MN11" s="140"/>
      <c r="MO11" s="140"/>
      <c r="MP11" s="140"/>
      <c r="MQ11" s="140"/>
      <c r="MR11" s="140"/>
      <c r="MS11" s="140"/>
      <c r="MT11" s="140"/>
      <c r="MU11" s="138"/>
      <c r="MV11" s="27"/>
      <c r="MW11" s="4"/>
      <c r="MX11" s="4"/>
      <c r="MY11" s="7"/>
      <c r="MZ11" s="4"/>
    </row>
    <row r="12" spans="1:364" ht="5.65" customHeight="1" x14ac:dyDescent="0.15">
      <c r="A12" s="2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7"/>
      <c r="FZ12" s="8"/>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138"/>
      <c r="MM12" s="138"/>
      <c r="MN12" s="138"/>
      <c r="MO12" s="138"/>
      <c r="MP12" s="138"/>
      <c r="MQ12" s="138"/>
      <c r="MR12" s="138"/>
      <c r="MS12" s="138"/>
      <c r="MT12" s="141"/>
      <c r="MU12" s="138"/>
      <c r="MV12" s="27"/>
      <c r="MW12" s="4"/>
      <c r="MX12" s="4"/>
      <c r="MY12" s="7"/>
      <c r="MZ12" s="4"/>
    </row>
    <row r="13" spans="1:364" ht="5.65" customHeight="1" x14ac:dyDescent="0.15">
      <c r="A13" s="26"/>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27"/>
      <c r="FU13" s="27"/>
      <c r="FV13" s="27"/>
      <c r="FW13" s="27"/>
      <c r="FX13" s="27"/>
      <c r="FY13" s="28"/>
      <c r="FZ13" s="26"/>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4"/>
      <c r="MX13" s="4"/>
      <c r="MY13" s="7"/>
      <c r="MZ13" s="4"/>
    </row>
    <row r="14" spans="1:364" ht="5.65" customHeight="1" x14ac:dyDescent="0.15">
      <c r="A14" s="2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8"/>
      <c r="FZ14" s="26"/>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4"/>
      <c r="MW14" s="4"/>
      <c r="MX14" s="4"/>
      <c r="MY14" s="7"/>
      <c r="MZ14" s="4"/>
    </row>
    <row r="15" spans="1:364" ht="5.65" customHeight="1" x14ac:dyDescent="0.15">
      <c r="A15" s="26"/>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27"/>
      <c r="EK15" s="27"/>
      <c r="EL15" s="27"/>
      <c r="EM15" s="27"/>
      <c r="EN15" s="27"/>
      <c r="EO15" s="27"/>
      <c r="EP15" s="27"/>
      <c r="EQ15" s="27"/>
      <c r="ER15" s="27"/>
      <c r="ES15" s="27"/>
      <c r="ET15" s="27"/>
      <c r="EU15" s="27"/>
      <c r="EV15" s="27"/>
      <c r="EW15" s="27"/>
      <c r="EX15" s="40"/>
      <c r="EY15" s="40"/>
      <c r="EZ15" s="40"/>
      <c r="FA15" s="40"/>
      <c r="FB15" s="40"/>
      <c r="FC15" s="40"/>
      <c r="FD15" s="40"/>
      <c r="FE15" s="40"/>
      <c r="FF15" s="40"/>
      <c r="FG15" s="40"/>
      <c r="FH15" s="27"/>
      <c r="FI15" s="27"/>
      <c r="FJ15" s="27"/>
      <c r="FK15" s="27"/>
      <c r="FL15" s="27"/>
      <c r="FM15" s="27"/>
      <c r="FN15" s="27"/>
      <c r="FO15" s="27"/>
      <c r="FP15" s="27"/>
      <c r="FQ15" s="27"/>
      <c r="FR15" s="27"/>
      <c r="FS15" s="27"/>
      <c r="FT15" s="27"/>
      <c r="FU15" s="27"/>
      <c r="FV15" s="27"/>
      <c r="FW15" s="27"/>
      <c r="FX15" s="27"/>
      <c r="FY15" s="28"/>
      <c r="FZ15" s="26"/>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27"/>
      <c r="LI15" s="27"/>
      <c r="LJ15" s="27"/>
      <c r="LK15" s="27"/>
      <c r="LL15" s="27"/>
      <c r="LM15" s="27"/>
      <c r="LN15" s="27"/>
      <c r="LO15" s="27"/>
      <c r="LP15" s="27"/>
      <c r="LQ15" s="27"/>
      <c r="LR15" s="27"/>
      <c r="LS15" s="27"/>
      <c r="LT15" s="27"/>
      <c r="LU15" s="27"/>
      <c r="LV15" s="27"/>
      <c r="LW15" s="27"/>
      <c r="LX15" s="40"/>
      <c r="LY15" s="40"/>
      <c r="LZ15" s="40"/>
      <c r="MA15" s="40"/>
      <c r="MB15" s="40"/>
      <c r="MC15" s="40"/>
      <c r="MD15" s="40"/>
      <c r="ME15" s="40"/>
      <c r="MF15" s="40"/>
      <c r="MG15" s="40"/>
      <c r="MH15" s="40"/>
      <c r="MI15" s="40"/>
      <c r="MJ15" s="40"/>
      <c r="MK15" s="40"/>
      <c r="ML15" s="40"/>
      <c r="MM15" s="40"/>
      <c r="MN15" s="40"/>
      <c r="MO15" s="40"/>
      <c r="MP15" s="40"/>
      <c r="MQ15" s="40"/>
      <c r="MR15" s="40"/>
      <c r="MS15" s="40"/>
      <c r="MT15" s="27"/>
      <c r="MU15" s="27"/>
      <c r="MV15" s="4"/>
      <c r="MW15" s="4"/>
      <c r="MX15" s="4"/>
      <c r="MY15" s="7"/>
      <c r="MZ15" s="4"/>
    </row>
    <row r="16" spans="1:364" ht="5.65" customHeight="1" x14ac:dyDescent="0.15">
      <c r="A16" s="26"/>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27"/>
      <c r="EF16" s="27"/>
      <c r="EG16" s="27"/>
      <c r="EH16" s="27"/>
      <c r="EI16" s="27"/>
      <c r="EJ16" s="27"/>
      <c r="EK16" s="27"/>
      <c r="EL16" s="27"/>
      <c r="EM16" s="27"/>
      <c r="EN16" s="27"/>
      <c r="EO16" s="27"/>
      <c r="EP16" s="27"/>
      <c r="EQ16" s="27"/>
      <c r="ER16" s="27"/>
      <c r="ES16" s="27"/>
      <c r="ET16" s="27"/>
      <c r="EU16" s="27"/>
      <c r="EV16" s="27"/>
      <c r="EW16" s="27"/>
      <c r="EX16" s="40"/>
      <c r="EY16" s="40"/>
      <c r="EZ16" s="40"/>
      <c r="FA16" s="40"/>
      <c r="FB16" s="40"/>
      <c r="FC16" s="40"/>
      <c r="FD16" s="40"/>
      <c r="FE16" s="40"/>
      <c r="FF16" s="40"/>
      <c r="FG16" s="40"/>
      <c r="FH16" s="40"/>
      <c r="FI16" s="40"/>
      <c r="FJ16" s="40"/>
      <c r="FK16" s="40"/>
      <c r="FL16" s="40"/>
      <c r="FM16" s="40"/>
      <c r="FN16" s="40"/>
      <c r="FO16" s="40"/>
      <c r="FP16" s="40"/>
      <c r="FQ16" s="40"/>
      <c r="FR16" s="40"/>
      <c r="FS16" s="40"/>
      <c r="FT16" s="27"/>
      <c r="FU16" s="27"/>
      <c r="FV16" s="27"/>
      <c r="FW16" s="27"/>
      <c r="FX16" s="27"/>
      <c r="FY16" s="28"/>
      <c r="FZ16" s="26"/>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27"/>
      <c r="LI16" s="27"/>
      <c r="LJ16" s="27"/>
      <c r="LK16" s="27"/>
      <c r="LL16" s="27"/>
      <c r="LM16" s="27"/>
      <c r="LN16" s="27"/>
      <c r="LO16" s="27"/>
      <c r="LP16" s="27"/>
      <c r="LQ16" s="27"/>
      <c r="LR16" s="27"/>
      <c r="LS16" s="27"/>
      <c r="LT16" s="27"/>
      <c r="LU16" s="27"/>
      <c r="LV16" s="27"/>
      <c r="LW16" s="27"/>
      <c r="LX16" s="40"/>
      <c r="LY16" s="40"/>
      <c r="LZ16" s="40"/>
      <c r="MA16" s="40"/>
      <c r="MB16" s="40"/>
      <c r="MC16" s="40"/>
      <c r="MD16" s="40"/>
      <c r="ME16" s="40"/>
      <c r="MF16" s="40"/>
      <c r="MG16" s="40"/>
      <c r="MH16" s="40"/>
      <c r="MI16" s="40"/>
      <c r="MJ16" s="40"/>
      <c r="MK16" s="40"/>
      <c r="ML16" s="40"/>
      <c r="MM16" s="40"/>
      <c r="MN16" s="40"/>
      <c r="MO16" s="40"/>
      <c r="MP16" s="40"/>
      <c r="MQ16" s="40"/>
      <c r="MR16" s="40"/>
      <c r="MS16" s="40"/>
      <c r="MT16" s="27"/>
      <c r="MU16" s="27"/>
      <c r="MV16" s="4"/>
      <c r="MW16" s="4"/>
      <c r="MX16" s="4"/>
      <c r="MY16" s="7"/>
      <c r="MZ16" s="4"/>
    </row>
    <row r="17" spans="1:364" ht="5.65" customHeight="1" x14ac:dyDescent="0.15">
      <c r="A17" s="26"/>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8"/>
      <c r="FZ17" s="26"/>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4"/>
      <c r="MW17" s="4"/>
      <c r="MX17" s="4"/>
      <c r="MY17" s="7"/>
      <c r="MZ17" s="4"/>
    </row>
    <row r="18" spans="1:364" ht="5.65" customHeight="1" x14ac:dyDescent="0.15">
      <c r="A18" s="26"/>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27"/>
      <c r="EF18" s="27"/>
      <c r="EG18" s="27"/>
      <c r="EH18" s="27"/>
      <c r="EI18" s="27"/>
      <c r="EJ18" s="27"/>
      <c r="EK18" s="27"/>
      <c r="EL18" s="27"/>
      <c r="EM18" s="27"/>
      <c r="EN18" s="27"/>
      <c r="EO18" s="27"/>
      <c r="EP18" s="27"/>
      <c r="EQ18" s="27"/>
      <c r="ER18" s="27"/>
      <c r="ES18" s="27"/>
      <c r="ET18" s="27"/>
      <c r="EU18" s="27"/>
      <c r="EV18" s="27"/>
      <c r="EW18" s="142"/>
      <c r="EX18" s="142"/>
      <c r="EY18" s="142"/>
      <c r="EZ18" s="142"/>
      <c r="FA18" s="142"/>
      <c r="FB18" s="142"/>
      <c r="FC18" s="142"/>
      <c r="FD18" s="142"/>
      <c r="FE18" s="142"/>
      <c r="FF18" s="142"/>
      <c r="FG18" s="142"/>
      <c r="FH18" s="142"/>
      <c r="FI18" s="142"/>
      <c r="FJ18" s="142"/>
      <c r="FK18" s="142"/>
      <c r="FL18" s="142"/>
      <c r="FM18" s="142"/>
      <c r="FN18" s="142"/>
      <c r="FO18" s="143"/>
      <c r="FP18" s="143"/>
      <c r="FQ18" s="143"/>
      <c r="FR18" s="143"/>
      <c r="FS18" s="143"/>
      <c r="FT18" s="143"/>
      <c r="FU18" s="143"/>
      <c r="FV18" s="27"/>
      <c r="FW18" s="27"/>
      <c r="FX18" s="27"/>
      <c r="FY18" s="28"/>
      <c r="FZ18" s="26"/>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27"/>
      <c r="LI18" s="27"/>
      <c r="LJ18" s="27"/>
      <c r="LK18" s="27"/>
      <c r="LL18" s="27"/>
      <c r="LM18" s="27"/>
      <c r="LN18" s="27"/>
      <c r="LO18" s="27"/>
      <c r="LP18" s="27"/>
      <c r="LQ18" s="27"/>
      <c r="LR18" s="27"/>
      <c r="LS18" s="27"/>
      <c r="LT18" s="27"/>
      <c r="LU18" s="27"/>
      <c r="LV18" s="27"/>
      <c r="LW18" s="142"/>
      <c r="LX18" s="142"/>
      <c r="LY18" s="142"/>
      <c r="LZ18" s="142"/>
      <c r="MA18" s="142"/>
      <c r="MB18" s="142"/>
      <c r="MC18" s="142"/>
      <c r="MD18" s="142"/>
      <c r="ME18" s="142"/>
      <c r="MF18" s="142"/>
      <c r="MG18" s="142"/>
      <c r="MH18" s="142"/>
      <c r="MI18" s="142"/>
      <c r="MJ18" s="142"/>
      <c r="MK18" s="142"/>
      <c r="ML18" s="142"/>
      <c r="MM18" s="142"/>
      <c r="MN18" s="142"/>
      <c r="MO18" s="143"/>
      <c r="MP18" s="143"/>
      <c r="MQ18" s="143"/>
      <c r="MR18" s="143"/>
      <c r="MS18" s="143"/>
      <c r="MT18" s="143"/>
      <c r="MU18" s="143"/>
      <c r="MV18" s="4"/>
      <c r="MW18" s="4"/>
      <c r="MX18" s="4"/>
      <c r="MY18" s="7"/>
      <c r="MZ18" s="4"/>
    </row>
    <row r="19" spans="1:364" ht="5.65" customHeight="1" x14ac:dyDescent="0.15">
      <c r="A19" s="26"/>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27"/>
      <c r="EF19" s="27"/>
      <c r="EG19" s="27"/>
      <c r="EH19" s="27"/>
      <c r="EI19" s="27"/>
      <c r="EJ19" s="27"/>
      <c r="EK19" s="27"/>
      <c r="EL19" s="27"/>
      <c r="EM19" s="27"/>
      <c r="EN19" s="27"/>
      <c r="EO19" s="27"/>
      <c r="EP19" s="27"/>
      <c r="EQ19" s="27"/>
      <c r="ER19" s="27"/>
      <c r="ES19" s="27"/>
      <c r="ET19" s="27"/>
      <c r="EU19" s="27"/>
      <c r="EV19" s="27"/>
      <c r="EW19" s="142"/>
      <c r="EX19" s="142"/>
      <c r="EY19" s="142"/>
      <c r="EZ19" s="142"/>
      <c r="FA19" s="142"/>
      <c r="FB19" s="142"/>
      <c r="FC19" s="142"/>
      <c r="FD19" s="142"/>
      <c r="FE19" s="142"/>
      <c r="FF19" s="142"/>
      <c r="FG19" s="142"/>
      <c r="FH19" s="142"/>
      <c r="FI19" s="142"/>
      <c r="FJ19" s="142"/>
      <c r="FK19" s="142"/>
      <c r="FL19" s="142"/>
      <c r="FM19" s="142"/>
      <c r="FN19" s="142"/>
      <c r="FO19" s="143"/>
      <c r="FP19" s="143"/>
      <c r="FQ19" s="143"/>
      <c r="FR19" s="143"/>
      <c r="FS19" s="143"/>
      <c r="FT19" s="143"/>
      <c r="FU19" s="143"/>
      <c r="FV19" s="27"/>
      <c r="FW19" s="27"/>
      <c r="FX19" s="27"/>
      <c r="FY19" s="28"/>
      <c r="FZ19" s="26"/>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27"/>
      <c r="LI19" s="27"/>
      <c r="LJ19" s="27"/>
      <c r="LK19" s="27"/>
      <c r="LL19" s="27"/>
      <c r="LM19" s="27"/>
      <c r="LN19" s="27"/>
      <c r="LO19" s="27"/>
      <c r="LP19" s="27"/>
      <c r="LQ19" s="27"/>
      <c r="LR19" s="27"/>
      <c r="LS19" s="27"/>
      <c r="LT19" s="27"/>
      <c r="LU19" s="27"/>
      <c r="LV19" s="27"/>
      <c r="LW19" s="142"/>
      <c r="LX19" s="142"/>
      <c r="LY19" s="142"/>
      <c r="LZ19" s="142"/>
      <c r="MA19" s="142"/>
      <c r="MB19" s="142"/>
      <c r="MC19" s="142"/>
      <c r="MD19" s="142"/>
      <c r="ME19" s="142"/>
      <c r="MF19" s="142"/>
      <c r="MG19" s="142"/>
      <c r="MH19" s="142"/>
      <c r="MI19" s="142"/>
      <c r="MJ19" s="142"/>
      <c r="MK19" s="142"/>
      <c r="ML19" s="142"/>
      <c r="MM19" s="142"/>
      <c r="MN19" s="142"/>
      <c r="MO19" s="143"/>
      <c r="MP19" s="143"/>
      <c r="MQ19" s="143"/>
      <c r="MR19" s="143"/>
      <c r="MS19" s="143"/>
      <c r="MT19" s="143"/>
      <c r="MU19" s="143"/>
      <c r="MV19" s="4"/>
      <c r="MW19" s="4"/>
      <c r="MX19" s="4"/>
      <c r="MY19" s="7"/>
      <c r="MZ19" s="4"/>
    </row>
    <row r="20" spans="1:364" ht="5.65" customHeight="1" x14ac:dyDescent="0.15">
      <c r="A20" s="26"/>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27"/>
      <c r="EF20" s="27"/>
      <c r="EG20" s="27"/>
      <c r="EH20" s="27"/>
      <c r="EI20" s="27"/>
      <c r="EJ20" s="27"/>
      <c r="EK20" s="27"/>
      <c r="EL20" s="27"/>
      <c r="EM20" s="27"/>
      <c r="EN20" s="27"/>
      <c r="EO20" s="27"/>
      <c r="EP20" s="27"/>
      <c r="EQ20" s="27"/>
      <c r="ER20" s="27"/>
      <c r="ES20" s="27"/>
      <c r="ET20" s="27"/>
      <c r="EU20" s="27"/>
      <c r="EV20" s="27"/>
      <c r="EW20" s="142"/>
      <c r="EX20" s="142"/>
      <c r="EY20" s="142"/>
      <c r="EZ20" s="142"/>
      <c r="FA20" s="142"/>
      <c r="FB20" s="142"/>
      <c r="FC20" s="142"/>
      <c r="FD20" s="142"/>
      <c r="FE20" s="142"/>
      <c r="FF20" s="142"/>
      <c r="FG20" s="142"/>
      <c r="FH20" s="142"/>
      <c r="FI20" s="142"/>
      <c r="FJ20" s="142"/>
      <c r="FK20" s="142"/>
      <c r="FL20" s="142"/>
      <c r="FM20" s="142"/>
      <c r="FN20" s="142"/>
      <c r="FO20" s="143"/>
      <c r="FP20" s="143"/>
      <c r="FQ20" s="143"/>
      <c r="FR20" s="143"/>
      <c r="FS20" s="143"/>
      <c r="FT20" s="143"/>
      <c r="FU20" s="143"/>
      <c r="FV20" s="27"/>
      <c r="FW20" s="27"/>
      <c r="FX20" s="27"/>
      <c r="FY20" s="28"/>
      <c r="FZ20" s="26"/>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27"/>
      <c r="LI20" s="27"/>
      <c r="LJ20" s="27"/>
      <c r="LK20" s="27"/>
      <c r="LL20" s="27"/>
      <c r="LM20" s="27"/>
      <c r="LN20" s="27"/>
      <c r="LO20" s="27"/>
      <c r="LP20" s="27"/>
      <c r="LQ20" s="27"/>
      <c r="LR20" s="27"/>
      <c r="LS20" s="27"/>
      <c r="LT20" s="27"/>
      <c r="LU20" s="27"/>
      <c r="LV20" s="27"/>
      <c r="LW20" s="142"/>
      <c r="LX20" s="142"/>
      <c r="LY20" s="142"/>
      <c r="LZ20" s="142"/>
      <c r="MA20" s="142"/>
      <c r="MB20" s="142"/>
      <c r="MC20" s="142"/>
      <c r="MD20" s="142"/>
      <c r="ME20" s="142"/>
      <c r="MF20" s="142"/>
      <c r="MG20" s="142"/>
      <c r="MH20" s="142"/>
      <c r="MI20" s="142"/>
      <c r="MJ20" s="142"/>
      <c r="MK20" s="142"/>
      <c r="ML20" s="142"/>
      <c r="MM20" s="142"/>
      <c r="MN20" s="142"/>
      <c r="MO20" s="143"/>
      <c r="MP20" s="143"/>
      <c r="MQ20" s="143"/>
      <c r="MR20" s="143"/>
      <c r="MS20" s="143"/>
      <c r="MT20" s="143"/>
      <c r="MU20" s="143"/>
      <c r="MV20" s="4"/>
      <c r="MW20" s="4"/>
      <c r="MX20" s="4"/>
      <c r="MY20" s="7"/>
      <c r="MZ20" s="4"/>
    </row>
    <row r="21" spans="1:364" ht="5.65" customHeight="1" x14ac:dyDescent="0.15">
      <c r="A21" s="26"/>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27"/>
      <c r="EF21" s="27"/>
      <c r="EG21" s="27"/>
      <c r="EH21" s="27"/>
      <c r="EI21" s="27"/>
      <c r="EJ21" s="27"/>
      <c r="EK21" s="27"/>
      <c r="EL21" s="27"/>
      <c r="EM21" s="27"/>
      <c r="EN21" s="27"/>
      <c r="EO21" s="27"/>
      <c r="EP21" s="27"/>
      <c r="EQ21" s="27"/>
      <c r="ER21" s="27"/>
      <c r="ES21" s="27"/>
      <c r="ET21" s="27"/>
      <c r="EU21" s="27"/>
      <c r="EV21" s="27"/>
      <c r="EW21" s="142"/>
      <c r="EX21" s="142"/>
      <c r="EY21" s="142"/>
      <c r="EZ21" s="142"/>
      <c r="FA21" s="142"/>
      <c r="FB21" s="142"/>
      <c r="FC21" s="142"/>
      <c r="FD21" s="142"/>
      <c r="FE21" s="142"/>
      <c r="FF21" s="142"/>
      <c r="FG21" s="142"/>
      <c r="FH21" s="142"/>
      <c r="FI21" s="142"/>
      <c r="FJ21" s="142"/>
      <c r="FK21" s="142"/>
      <c r="FL21" s="142"/>
      <c r="FM21" s="142"/>
      <c r="FN21" s="142"/>
      <c r="FO21" s="143"/>
      <c r="FP21" s="143"/>
      <c r="FQ21" s="143"/>
      <c r="FR21" s="143"/>
      <c r="FS21" s="143"/>
      <c r="FT21" s="143"/>
      <c r="FU21" s="143"/>
      <c r="FV21" s="27"/>
      <c r="FW21" s="27"/>
      <c r="FX21" s="27"/>
      <c r="FY21" s="28"/>
      <c r="FZ21" s="26"/>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27"/>
      <c r="LI21" s="27"/>
      <c r="LJ21" s="27"/>
      <c r="LK21" s="27"/>
      <c r="LL21" s="27"/>
      <c r="LM21" s="27"/>
      <c r="LN21" s="27"/>
      <c r="LO21" s="27"/>
      <c r="LP21" s="27"/>
      <c r="LQ21" s="27"/>
      <c r="LR21" s="27"/>
      <c r="LS21" s="27"/>
      <c r="LT21" s="27"/>
      <c r="LU21" s="27"/>
      <c r="LV21" s="27"/>
      <c r="LW21" s="142"/>
      <c r="LX21" s="142"/>
      <c r="LY21" s="142"/>
      <c r="LZ21" s="142"/>
      <c r="MA21" s="142"/>
      <c r="MB21" s="142"/>
      <c r="MC21" s="142"/>
      <c r="MD21" s="142"/>
      <c r="ME21" s="142"/>
      <c r="MF21" s="142"/>
      <c r="MG21" s="142"/>
      <c r="MH21" s="142"/>
      <c r="MI21" s="142"/>
      <c r="MJ21" s="142"/>
      <c r="MK21" s="142"/>
      <c r="ML21" s="142"/>
      <c r="MM21" s="142"/>
      <c r="MN21" s="142"/>
      <c r="MO21" s="143"/>
      <c r="MP21" s="143"/>
      <c r="MQ21" s="143"/>
      <c r="MR21" s="143"/>
      <c r="MS21" s="143"/>
      <c r="MT21" s="143"/>
      <c r="MU21" s="143"/>
      <c r="MV21" s="4"/>
      <c r="MW21" s="4"/>
      <c r="MX21" s="4"/>
      <c r="MY21" s="7"/>
      <c r="MZ21" s="4"/>
    </row>
    <row r="22" spans="1:364" ht="5.65" customHeight="1" x14ac:dyDescent="0.15">
      <c r="A22" s="26"/>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27"/>
      <c r="EF22" s="27"/>
      <c r="EG22" s="27"/>
      <c r="EH22" s="27"/>
      <c r="EI22" s="27"/>
      <c r="EJ22" s="27"/>
      <c r="EK22" s="27"/>
      <c r="EL22" s="27"/>
      <c r="EM22" s="27"/>
      <c r="EN22" s="27"/>
      <c r="EO22" s="27"/>
      <c r="EP22" s="27"/>
      <c r="EQ22" s="27"/>
      <c r="ER22" s="27"/>
      <c r="ES22" s="27"/>
      <c r="ET22" s="27"/>
      <c r="EU22" s="27"/>
      <c r="EV22" s="27"/>
      <c r="EW22" s="142"/>
      <c r="EX22" s="142"/>
      <c r="EY22" s="142"/>
      <c r="EZ22" s="142"/>
      <c r="FA22" s="142"/>
      <c r="FB22" s="142"/>
      <c r="FC22" s="142"/>
      <c r="FD22" s="142"/>
      <c r="FE22" s="142"/>
      <c r="FF22" s="142"/>
      <c r="FG22" s="142"/>
      <c r="FH22" s="142"/>
      <c r="FI22" s="142"/>
      <c r="FJ22" s="142"/>
      <c r="FK22" s="142"/>
      <c r="FL22" s="142"/>
      <c r="FM22" s="142"/>
      <c r="FN22" s="142"/>
      <c r="FO22" s="143"/>
      <c r="FP22" s="143"/>
      <c r="FQ22" s="143"/>
      <c r="FR22" s="143"/>
      <c r="FS22" s="143"/>
      <c r="FT22" s="143"/>
      <c r="FU22" s="143"/>
      <c r="FV22" s="27"/>
      <c r="FW22" s="27"/>
      <c r="FX22" s="27"/>
      <c r="FY22" s="28"/>
      <c r="FZ22" s="26"/>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27"/>
      <c r="LI22" s="27"/>
      <c r="LJ22" s="27"/>
      <c r="LK22" s="27"/>
      <c r="LL22" s="27"/>
      <c r="LM22" s="27"/>
      <c r="LN22" s="27"/>
      <c r="LO22" s="27"/>
      <c r="LP22" s="27"/>
      <c r="LQ22" s="27"/>
      <c r="LR22" s="27"/>
      <c r="LS22" s="27"/>
      <c r="LT22" s="27"/>
      <c r="LU22" s="27"/>
      <c r="LV22" s="27"/>
      <c r="LW22" s="142"/>
      <c r="LX22" s="142"/>
      <c r="LY22" s="142"/>
      <c r="LZ22" s="142"/>
      <c r="MA22" s="142"/>
      <c r="MB22" s="142"/>
      <c r="MC22" s="142"/>
      <c r="MD22" s="142"/>
      <c r="ME22" s="142"/>
      <c r="MF22" s="142"/>
      <c r="MG22" s="142"/>
      <c r="MH22" s="142"/>
      <c r="MI22" s="142"/>
      <c r="MJ22" s="142"/>
      <c r="MK22" s="142"/>
      <c r="ML22" s="142"/>
      <c r="MM22" s="142"/>
      <c r="MN22" s="142"/>
      <c r="MO22" s="143"/>
      <c r="MP22" s="143"/>
      <c r="MQ22" s="143"/>
      <c r="MR22" s="143"/>
      <c r="MS22" s="143"/>
      <c r="MT22" s="143"/>
      <c r="MU22" s="143"/>
      <c r="MV22" s="4"/>
      <c r="MW22" s="4"/>
      <c r="MX22" s="4"/>
      <c r="MY22" s="7"/>
      <c r="MZ22" s="4"/>
    </row>
    <row r="23" spans="1:364" ht="5.65" customHeight="1" x14ac:dyDescent="0.15">
      <c r="A23" s="26"/>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27"/>
      <c r="EF23" s="27"/>
      <c r="EG23" s="27"/>
      <c r="EH23" s="27"/>
      <c r="EI23" s="27"/>
      <c r="EJ23" s="27"/>
      <c r="EK23" s="27"/>
      <c r="EL23" s="27"/>
      <c r="EM23" s="27"/>
      <c r="EN23" s="27"/>
      <c r="EO23" s="27"/>
      <c r="EP23" s="27"/>
      <c r="EQ23" s="27"/>
      <c r="ER23" s="27"/>
      <c r="ES23" s="27"/>
      <c r="ET23" s="27"/>
      <c r="EU23" s="27"/>
      <c r="EV23" s="27"/>
      <c r="EW23" s="142"/>
      <c r="EX23" s="142"/>
      <c r="EY23" s="142"/>
      <c r="EZ23" s="142"/>
      <c r="FA23" s="142"/>
      <c r="FB23" s="142"/>
      <c r="FC23" s="142"/>
      <c r="FD23" s="142"/>
      <c r="FE23" s="142"/>
      <c r="FF23" s="142"/>
      <c r="FG23" s="142"/>
      <c r="FH23" s="142"/>
      <c r="FI23" s="142"/>
      <c r="FJ23" s="142"/>
      <c r="FK23" s="142"/>
      <c r="FL23" s="142"/>
      <c r="FM23" s="142"/>
      <c r="FN23" s="142"/>
      <c r="FO23" s="143"/>
      <c r="FP23" s="143"/>
      <c r="FQ23" s="143"/>
      <c r="FR23" s="143"/>
      <c r="FS23" s="143"/>
      <c r="FT23" s="143"/>
      <c r="FU23" s="143"/>
      <c r="FV23" s="27"/>
      <c r="FW23" s="27"/>
      <c r="FX23" s="27"/>
      <c r="FY23" s="28"/>
      <c r="FZ23" s="26"/>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27"/>
      <c r="LI23" s="27"/>
      <c r="LJ23" s="27"/>
      <c r="LK23" s="27"/>
      <c r="LL23" s="27"/>
      <c r="LM23" s="27"/>
      <c r="LN23" s="27"/>
      <c r="LO23" s="27"/>
      <c r="LP23" s="27"/>
      <c r="LQ23" s="27"/>
      <c r="LR23" s="27"/>
      <c r="LS23" s="27"/>
      <c r="LT23" s="27"/>
      <c r="LU23" s="27"/>
      <c r="LV23" s="27"/>
      <c r="LW23" s="142"/>
      <c r="LX23" s="142"/>
      <c r="LY23" s="142"/>
      <c r="LZ23" s="142"/>
      <c r="MA23" s="142"/>
      <c r="MB23" s="142"/>
      <c r="MC23" s="142"/>
      <c r="MD23" s="142"/>
      <c r="ME23" s="142"/>
      <c r="MF23" s="142"/>
      <c r="MG23" s="142"/>
      <c r="MH23" s="142"/>
      <c r="MI23" s="142"/>
      <c r="MJ23" s="142"/>
      <c r="MK23" s="142"/>
      <c r="ML23" s="142"/>
      <c r="MM23" s="142"/>
      <c r="MN23" s="142"/>
      <c r="MO23" s="143"/>
      <c r="MP23" s="143"/>
      <c r="MQ23" s="143"/>
      <c r="MR23" s="143"/>
      <c r="MS23" s="143"/>
      <c r="MT23" s="143"/>
      <c r="MU23" s="143"/>
      <c r="MV23" s="4"/>
      <c r="MW23" s="4"/>
      <c r="MX23" s="4"/>
      <c r="MY23" s="7"/>
      <c r="MZ23" s="4"/>
    </row>
    <row r="24" spans="1:364" ht="5.65" customHeight="1" x14ac:dyDescent="0.15">
      <c r="A24" s="26"/>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27"/>
      <c r="EF24" s="27"/>
      <c r="EG24" s="27"/>
      <c r="EH24" s="27"/>
      <c r="EI24" s="27"/>
      <c r="EJ24" s="27"/>
      <c r="EK24" s="27"/>
      <c r="EL24" s="27"/>
      <c r="EM24" s="27"/>
      <c r="EN24" s="27"/>
      <c r="EO24" s="27"/>
      <c r="EP24" s="27"/>
      <c r="EQ24" s="27"/>
      <c r="ER24" s="27"/>
      <c r="ES24" s="27"/>
      <c r="ET24" s="27"/>
      <c r="EU24" s="27"/>
      <c r="EV24" s="27"/>
      <c r="EW24" s="142"/>
      <c r="EX24" s="142"/>
      <c r="EY24" s="142"/>
      <c r="EZ24" s="142"/>
      <c r="FA24" s="142"/>
      <c r="FB24" s="142"/>
      <c r="FC24" s="142"/>
      <c r="FD24" s="142"/>
      <c r="FE24" s="142"/>
      <c r="FF24" s="142"/>
      <c r="FG24" s="142"/>
      <c r="FH24" s="142"/>
      <c r="FI24" s="142"/>
      <c r="FJ24" s="142"/>
      <c r="FK24" s="142"/>
      <c r="FL24" s="142"/>
      <c r="FM24" s="142"/>
      <c r="FN24" s="142"/>
      <c r="FO24" s="143"/>
      <c r="FP24" s="143"/>
      <c r="FQ24" s="143"/>
      <c r="FR24" s="143"/>
      <c r="FS24" s="143"/>
      <c r="FT24" s="143"/>
      <c r="FU24" s="143"/>
      <c r="FV24" s="27"/>
      <c r="FW24" s="27"/>
      <c r="FX24" s="27"/>
      <c r="FY24" s="28"/>
      <c r="FZ24" s="26"/>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27"/>
      <c r="LI24" s="27"/>
      <c r="LJ24" s="27"/>
      <c r="LK24" s="27"/>
      <c r="LL24" s="27"/>
      <c r="LM24" s="27"/>
      <c r="LN24" s="27"/>
      <c r="LO24" s="27"/>
      <c r="LP24" s="27"/>
      <c r="LQ24" s="27"/>
      <c r="LR24" s="27"/>
      <c r="LS24" s="27"/>
      <c r="LT24" s="27"/>
      <c r="LU24" s="27"/>
      <c r="LV24" s="27"/>
      <c r="LW24" s="142"/>
      <c r="LX24" s="142"/>
      <c r="LY24" s="142"/>
      <c r="LZ24" s="142"/>
      <c r="MA24" s="142"/>
      <c r="MB24" s="142"/>
      <c r="MC24" s="142"/>
      <c r="MD24" s="142"/>
      <c r="ME24" s="142"/>
      <c r="MF24" s="142"/>
      <c r="MG24" s="142"/>
      <c r="MH24" s="142"/>
      <c r="MI24" s="142"/>
      <c r="MJ24" s="142"/>
      <c r="MK24" s="142"/>
      <c r="ML24" s="142"/>
      <c r="MM24" s="142"/>
      <c r="MN24" s="142"/>
      <c r="MO24" s="143"/>
      <c r="MP24" s="143"/>
      <c r="MQ24" s="143"/>
      <c r="MR24" s="143"/>
      <c r="MS24" s="143"/>
      <c r="MT24" s="143"/>
      <c r="MU24" s="143"/>
      <c r="MV24" s="4"/>
      <c r="MW24" s="4"/>
      <c r="MX24" s="4"/>
      <c r="MY24" s="7"/>
      <c r="MZ24" s="4"/>
    </row>
    <row r="25" spans="1:364" ht="5.65" customHeight="1" x14ac:dyDescent="0.15">
      <c r="A25" s="26"/>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27"/>
      <c r="EF25" s="27"/>
      <c r="EG25" s="27"/>
      <c r="EH25" s="27"/>
      <c r="EI25" s="27"/>
      <c r="EJ25" s="27"/>
      <c r="EK25" s="27"/>
      <c r="EL25" s="27"/>
      <c r="EM25" s="27"/>
      <c r="EN25" s="27"/>
      <c r="EO25" s="27"/>
      <c r="EP25" s="27"/>
      <c r="EQ25" s="27"/>
      <c r="ER25" s="27"/>
      <c r="ES25" s="27"/>
      <c r="ET25" s="27"/>
      <c r="EU25" s="27"/>
      <c r="EV25" s="27"/>
      <c r="EW25" s="142"/>
      <c r="EX25" s="142"/>
      <c r="EY25" s="142"/>
      <c r="EZ25" s="142"/>
      <c r="FA25" s="142"/>
      <c r="FB25" s="142"/>
      <c r="FC25" s="142"/>
      <c r="FD25" s="142"/>
      <c r="FE25" s="142"/>
      <c r="FF25" s="142"/>
      <c r="FG25" s="142"/>
      <c r="FH25" s="142"/>
      <c r="FI25" s="142"/>
      <c r="FJ25" s="142"/>
      <c r="FK25" s="142"/>
      <c r="FL25" s="142"/>
      <c r="FM25" s="142"/>
      <c r="FN25" s="142"/>
      <c r="FO25" s="143"/>
      <c r="FP25" s="143"/>
      <c r="FQ25" s="143"/>
      <c r="FR25" s="143"/>
      <c r="FS25" s="143"/>
      <c r="FT25" s="143"/>
      <c r="FU25" s="143"/>
      <c r="FV25" s="27"/>
      <c r="FW25" s="27"/>
      <c r="FX25" s="27"/>
      <c r="FY25" s="28"/>
      <c r="FZ25" s="26"/>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27"/>
      <c r="LI25" s="27"/>
      <c r="LJ25" s="27"/>
      <c r="LK25" s="27"/>
      <c r="LL25" s="27"/>
      <c r="LM25" s="27"/>
      <c r="LN25" s="27"/>
      <c r="LO25" s="27"/>
      <c r="LP25" s="27"/>
      <c r="LQ25" s="27"/>
      <c r="LR25" s="27"/>
      <c r="LS25" s="27"/>
      <c r="LT25" s="27"/>
      <c r="LU25" s="27"/>
      <c r="LV25" s="27"/>
      <c r="LW25" s="142"/>
      <c r="LX25" s="142"/>
      <c r="LY25" s="142"/>
      <c r="LZ25" s="142"/>
      <c r="MA25" s="142"/>
      <c r="MB25" s="142"/>
      <c r="MC25" s="142"/>
      <c r="MD25" s="142"/>
      <c r="ME25" s="142"/>
      <c r="MF25" s="142"/>
      <c r="MG25" s="142"/>
      <c r="MH25" s="142"/>
      <c r="MI25" s="142"/>
      <c r="MJ25" s="142"/>
      <c r="MK25" s="142"/>
      <c r="ML25" s="142"/>
      <c r="MM25" s="142"/>
      <c r="MN25" s="142"/>
      <c r="MO25" s="143"/>
      <c r="MP25" s="143"/>
      <c r="MQ25" s="143"/>
      <c r="MR25" s="143"/>
      <c r="MS25" s="143"/>
      <c r="MT25" s="143"/>
      <c r="MU25" s="143"/>
      <c r="MV25" s="4"/>
      <c r="MW25" s="4"/>
      <c r="MX25" s="4"/>
      <c r="MY25" s="7"/>
      <c r="MZ25" s="4"/>
    </row>
    <row r="26" spans="1:364" ht="5.65" customHeight="1" x14ac:dyDescent="0.15">
      <c r="A26" s="26"/>
      <c r="B26" s="27"/>
      <c r="C26" s="27"/>
      <c r="D26" s="27"/>
      <c r="E26" s="27"/>
      <c r="F26" s="27"/>
      <c r="G26" s="27"/>
      <c r="H26" s="27"/>
      <c r="I26" s="27"/>
      <c r="J26" s="27"/>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8"/>
      <c r="FZ26" s="26"/>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4"/>
      <c r="MW26" s="4"/>
      <c r="MX26" s="4"/>
      <c r="MY26" s="7"/>
      <c r="MZ26" s="4"/>
    </row>
    <row r="27" spans="1:364" ht="5.65" customHeight="1" x14ac:dyDescent="0.15">
      <c r="A27" s="26"/>
      <c r="B27" s="27"/>
      <c r="C27" s="27"/>
      <c r="D27" s="27"/>
      <c r="E27" s="27"/>
      <c r="F27" s="27"/>
      <c r="G27" s="27"/>
      <c r="H27" s="27"/>
      <c r="I27" s="27"/>
      <c r="J27" s="27"/>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8"/>
      <c r="FZ27" s="26"/>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4"/>
      <c r="MW27" s="4"/>
      <c r="MX27" s="4"/>
      <c r="MY27" s="7"/>
      <c r="MZ27" s="4"/>
    </row>
    <row r="28" spans="1:364" ht="5.65" customHeight="1" x14ac:dyDescent="0.15">
      <c r="A28" s="26"/>
      <c r="B28" s="27"/>
      <c r="C28" s="27"/>
      <c r="D28" s="27"/>
      <c r="E28" s="27"/>
      <c r="F28" s="27"/>
      <c r="G28" s="27"/>
      <c r="H28" s="27"/>
      <c r="I28" s="27"/>
      <c r="J28" s="27"/>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8"/>
      <c r="FZ28" s="26"/>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4"/>
      <c r="MW28" s="4"/>
      <c r="MX28" s="4"/>
      <c r="MY28" s="7"/>
      <c r="MZ28" s="4"/>
    </row>
    <row r="29" spans="1:364" ht="5.65" customHeight="1" x14ac:dyDescent="0.15">
      <c r="A29" s="26"/>
      <c r="B29" s="27"/>
      <c r="C29" s="27"/>
      <c r="D29" s="27"/>
      <c r="E29" s="27"/>
      <c r="F29" s="27"/>
      <c r="G29" s="27"/>
      <c r="H29" s="27"/>
      <c r="I29" s="27"/>
      <c r="J29" s="27"/>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27"/>
      <c r="EF29" s="27"/>
      <c r="EG29" s="27"/>
      <c r="EH29" s="27"/>
      <c r="EI29" s="27"/>
      <c r="EJ29" s="27"/>
      <c r="EK29" s="27"/>
      <c r="EL29" s="27"/>
      <c r="EM29" s="27"/>
      <c r="EN29" s="27"/>
      <c r="EO29" s="27"/>
      <c r="EP29" s="27"/>
      <c r="EQ29" s="27"/>
      <c r="ER29" s="27"/>
      <c r="ES29" s="27"/>
      <c r="ET29" s="137"/>
      <c r="EU29" s="137"/>
      <c r="EV29" s="137"/>
      <c r="EW29" s="137"/>
      <c r="EX29" s="137"/>
      <c r="EY29" s="137"/>
      <c r="EZ29" s="137"/>
      <c r="FA29" s="137"/>
      <c r="FB29" s="137"/>
      <c r="FC29" s="137"/>
      <c r="FD29" s="137"/>
      <c r="FE29" s="137"/>
      <c r="FF29" s="137"/>
      <c r="FG29" s="157"/>
      <c r="FH29" s="157"/>
      <c r="FI29" s="157"/>
      <c r="FJ29" s="157"/>
      <c r="FK29" s="157"/>
      <c r="FL29" s="157"/>
      <c r="FM29" s="157"/>
      <c r="FN29" s="157"/>
      <c r="FO29" s="157"/>
      <c r="FP29" s="157"/>
      <c r="FQ29" s="157"/>
      <c r="FR29" s="157"/>
      <c r="FS29" s="157"/>
      <c r="FT29" s="157"/>
      <c r="FU29" s="157"/>
      <c r="FV29" s="27"/>
      <c r="FW29" s="27"/>
      <c r="FX29" s="27"/>
      <c r="FY29" s="28"/>
      <c r="FZ29" s="26"/>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27"/>
      <c r="LI29" s="27"/>
      <c r="LJ29" s="27"/>
      <c r="LK29" s="27"/>
      <c r="LL29" s="27"/>
      <c r="LM29" s="27"/>
      <c r="LN29" s="27"/>
      <c r="LO29" s="27"/>
      <c r="LP29" s="27"/>
      <c r="LQ29" s="27"/>
      <c r="LR29" s="27"/>
      <c r="LS29" s="27"/>
      <c r="LT29" s="137"/>
      <c r="LU29" s="137"/>
      <c r="LV29" s="137"/>
      <c r="LW29" s="137"/>
      <c r="LX29" s="137"/>
      <c r="LY29" s="137"/>
      <c r="LZ29" s="137"/>
      <c r="MA29" s="137"/>
      <c r="MB29" s="137"/>
      <c r="MC29" s="137"/>
      <c r="MD29" s="137"/>
      <c r="ME29" s="137"/>
      <c r="MF29" s="137"/>
      <c r="MG29" s="157"/>
      <c r="MH29" s="157"/>
      <c r="MI29" s="157"/>
      <c r="MJ29" s="157"/>
      <c r="MK29" s="157"/>
      <c r="ML29" s="157"/>
      <c r="MM29" s="157"/>
      <c r="MN29" s="157"/>
      <c r="MO29" s="157"/>
      <c r="MP29" s="157"/>
      <c r="MQ29" s="157"/>
      <c r="MR29" s="157"/>
      <c r="MS29" s="157"/>
      <c r="MT29" s="157"/>
      <c r="MU29" s="157"/>
      <c r="MV29" s="4"/>
      <c r="MW29" s="4"/>
      <c r="MX29" s="4"/>
      <c r="MY29" s="7"/>
      <c r="MZ29" s="4"/>
    </row>
    <row r="30" spans="1:364" ht="5.65" customHeight="1" x14ac:dyDescent="0.15">
      <c r="A30" s="26"/>
      <c r="B30" s="27"/>
      <c r="C30" s="27"/>
      <c r="D30" s="27"/>
      <c r="E30" s="27"/>
      <c r="F30" s="27"/>
      <c r="G30" s="27"/>
      <c r="H30" s="27"/>
      <c r="I30" s="27"/>
      <c r="J30" s="27"/>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27"/>
      <c r="EF30" s="27"/>
      <c r="EG30" s="27"/>
      <c r="EH30" s="27"/>
      <c r="EI30" s="27"/>
      <c r="EJ30" s="27"/>
      <c r="EK30" s="27"/>
      <c r="EL30" s="27"/>
      <c r="EM30" s="27"/>
      <c r="EN30" s="27"/>
      <c r="EO30" s="27"/>
      <c r="EP30" s="27"/>
      <c r="EQ30" s="27"/>
      <c r="ER30" s="27"/>
      <c r="ES30" s="27"/>
      <c r="ET30" s="137"/>
      <c r="EU30" s="137"/>
      <c r="EV30" s="137"/>
      <c r="EW30" s="137"/>
      <c r="EX30" s="137"/>
      <c r="EY30" s="137"/>
      <c r="EZ30" s="137"/>
      <c r="FA30" s="137"/>
      <c r="FB30" s="137"/>
      <c r="FC30" s="137"/>
      <c r="FD30" s="137"/>
      <c r="FE30" s="137"/>
      <c r="FF30" s="137"/>
      <c r="FG30" s="157"/>
      <c r="FH30" s="157"/>
      <c r="FI30" s="157"/>
      <c r="FJ30" s="157"/>
      <c r="FK30" s="157"/>
      <c r="FL30" s="157"/>
      <c r="FM30" s="157"/>
      <c r="FN30" s="157"/>
      <c r="FO30" s="157"/>
      <c r="FP30" s="157"/>
      <c r="FQ30" s="157"/>
      <c r="FR30" s="157"/>
      <c r="FS30" s="157"/>
      <c r="FT30" s="157"/>
      <c r="FU30" s="157"/>
      <c r="FV30" s="27"/>
      <c r="FW30" s="27"/>
      <c r="FX30" s="27"/>
      <c r="FY30" s="28"/>
      <c r="FZ30" s="26"/>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27"/>
      <c r="LI30" s="27"/>
      <c r="LJ30" s="27"/>
      <c r="LK30" s="27"/>
      <c r="LL30" s="27"/>
      <c r="LM30" s="27"/>
      <c r="LN30" s="27"/>
      <c r="LO30" s="27"/>
      <c r="LP30" s="27"/>
      <c r="LQ30" s="27"/>
      <c r="LR30" s="27"/>
      <c r="LS30" s="27"/>
      <c r="LT30" s="137"/>
      <c r="LU30" s="137"/>
      <c r="LV30" s="137"/>
      <c r="LW30" s="137"/>
      <c r="LX30" s="137"/>
      <c r="LY30" s="137"/>
      <c r="LZ30" s="137"/>
      <c r="MA30" s="137"/>
      <c r="MB30" s="137"/>
      <c r="MC30" s="137"/>
      <c r="MD30" s="137"/>
      <c r="ME30" s="137"/>
      <c r="MF30" s="137"/>
      <c r="MG30" s="157"/>
      <c r="MH30" s="157"/>
      <c r="MI30" s="157"/>
      <c r="MJ30" s="157"/>
      <c r="MK30" s="157"/>
      <c r="ML30" s="157"/>
      <c r="MM30" s="157"/>
      <c r="MN30" s="157"/>
      <c r="MO30" s="157"/>
      <c r="MP30" s="157"/>
      <c r="MQ30" s="157"/>
      <c r="MR30" s="157"/>
      <c r="MS30" s="157"/>
      <c r="MT30" s="157"/>
      <c r="MU30" s="157"/>
      <c r="MV30" s="4"/>
      <c r="MW30" s="4"/>
      <c r="MX30" s="4"/>
      <c r="MY30" s="7"/>
      <c r="MZ30" s="4"/>
    </row>
    <row r="31" spans="1:364" ht="5.65" customHeight="1" x14ac:dyDescent="0.15">
      <c r="A31" s="8"/>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27"/>
      <c r="EF31" s="27"/>
      <c r="EG31" s="27"/>
      <c r="EH31" s="27"/>
      <c r="EI31" s="27"/>
      <c r="EJ31" s="27"/>
      <c r="EK31" s="27"/>
      <c r="EL31" s="27"/>
      <c r="EM31" s="27"/>
      <c r="EN31" s="27"/>
      <c r="EO31" s="27"/>
      <c r="EP31" s="27"/>
      <c r="EQ31" s="27"/>
      <c r="ER31" s="27"/>
      <c r="ES31" s="27"/>
      <c r="ET31" s="137"/>
      <c r="EU31" s="137"/>
      <c r="EV31" s="137"/>
      <c r="EW31" s="137"/>
      <c r="EX31" s="137"/>
      <c r="EY31" s="137"/>
      <c r="EZ31" s="137"/>
      <c r="FA31" s="137"/>
      <c r="FB31" s="137"/>
      <c r="FC31" s="137"/>
      <c r="FD31" s="137"/>
      <c r="FE31" s="137"/>
      <c r="FF31" s="137"/>
      <c r="FG31" s="157"/>
      <c r="FH31" s="157"/>
      <c r="FI31" s="157"/>
      <c r="FJ31" s="157"/>
      <c r="FK31" s="157"/>
      <c r="FL31" s="157"/>
      <c r="FM31" s="157"/>
      <c r="FN31" s="157"/>
      <c r="FO31" s="157"/>
      <c r="FP31" s="157"/>
      <c r="FQ31" s="157"/>
      <c r="FR31" s="157"/>
      <c r="FS31" s="157"/>
      <c r="FT31" s="157"/>
      <c r="FU31" s="157"/>
      <c r="FV31" s="27"/>
      <c r="FW31" s="27"/>
      <c r="FX31" s="27"/>
      <c r="FY31" s="28"/>
      <c r="FZ31" s="26"/>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27"/>
      <c r="LI31" s="27"/>
      <c r="LJ31" s="27"/>
      <c r="LK31" s="27"/>
      <c r="LL31" s="27"/>
      <c r="LM31" s="27"/>
      <c r="LN31" s="27"/>
      <c r="LO31" s="27"/>
      <c r="LP31" s="27"/>
      <c r="LQ31" s="27"/>
      <c r="LR31" s="27"/>
      <c r="LS31" s="27"/>
      <c r="LT31" s="137"/>
      <c r="LU31" s="137"/>
      <c r="LV31" s="137"/>
      <c r="LW31" s="137"/>
      <c r="LX31" s="137"/>
      <c r="LY31" s="137"/>
      <c r="LZ31" s="137"/>
      <c r="MA31" s="137"/>
      <c r="MB31" s="137"/>
      <c r="MC31" s="137"/>
      <c r="MD31" s="137"/>
      <c r="ME31" s="137"/>
      <c r="MF31" s="137"/>
      <c r="MG31" s="157"/>
      <c r="MH31" s="157"/>
      <c r="MI31" s="157"/>
      <c r="MJ31" s="157"/>
      <c r="MK31" s="157"/>
      <c r="ML31" s="157"/>
      <c r="MM31" s="157"/>
      <c r="MN31" s="157"/>
      <c r="MO31" s="157"/>
      <c r="MP31" s="157"/>
      <c r="MQ31" s="157"/>
      <c r="MR31" s="157"/>
      <c r="MS31" s="157"/>
      <c r="MT31" s="157"/>
      <c r="MU31" s="157"/>
      <c r="MV31" s="4"/>
      <c r="MW31" s="4"/>
      <c r="MX31" s="4"/>
      <c r="MY31" s="7"/>
      <c r="MZ31" s="4"/>
    </row>
    <row r="32" spans="1:364" ht="5.65" customHeight="1" x14ac:dyDescent="0.15">
      <c r="A32" s="8"/>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27"/>
      <c r="EF32" s="27"/>
      <c r="EG32" s="27"/>
      <c r="EH32" s="27"/>
      <c r="EI32" s="27"/>
      <c r="EJ32" s="27"/>
      <c r="EK32" s="27"/>
      <c r="EL32" s="27"/>
      <c r="EM32" s="27"/>
      <c r="EN32" s="27"/>
      <c r="EO32" s="27"/>
      <c r="EP32" s="27"/>
      <c r="EQ32" s="27"/>
      <c r="ER32" s="27"/>
      <c r="ES32" s="27"/>
      <c r="ET32" s="137"/>
      <c r="EU32" s="137"/>
      <c r="EV32" s="137"/>
      <c r="EW32" s="137"/>
      <c r="EX32" s="137"/>
      <c r="EY32" s="137"/>
      <c r="EZ32" s="137"/>
      <c r="FA32" s="137"/>
      <c r="FB32" s="137"/>
      <c r="FC32" s="137"/>
      <c r="FD32" s="137"/>
      <c r="FE32" s="137"/>
      <c r="FF32" s="137"/>
      <c r="FG32" s="157"/>
      <c r="FH32" s="157"/>
      <c r="FI32" s="157"/>
      <c r="FJ32" s="157"/>
      <c r="FK32" s="157"/>
      <c r="FL32" s="157"/>
      <c r="FM32" s="157"/>
      <c r="FN32" s="157"/>
      <c r="FO32" s="157"/>
      <c r="FP32" s="157"/>
      <c r="FQ32" s="157"/>
      <c r="FR32" s="157"/>
      <c r="FS32" s="157"/>
      <c r="FT32" s="157"/>
      <c r="FU32" s="157"/>
      <c r="FV32" s="27"/>
      <c r="FW32" s="27"/>
      <c r="FX32" s="27"/>
      <c r="FY32" s="28"/>
      <c r="FZ32" s="26"/>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27"/>
      <c r="LI32" s="27"/>
      <c r="LJ32" s="27"/>
      <c r="LK32" s="27"/>
      <c r="LL32" s="27"/>
      <c r="LM32" s="27"/>
      <c r="LN32" s="27"/>
      <c r="LO32" s="27"/>
      <c r="LP32" s="27"/>
      <c r="LQ32" s="27"/>
      <c r="LR32" s="27"/>
      <c r="LS32" s="27"/>
      <c r="LT32" s="137"/>
      <c r="LU32" s="137"/>
      <c r="LV32" s="137"/>
      <c r="LW32" s="137"/>
      <c r="LX32" s="137"/>
      <c r="LY32" s="137"/>
      <c r="LZ32" s="137"/>
      <c r="MA32" s="137"/>
      <c r="MB32" s="137"/>
      <c r="MC32" s="137"/>
      <c r="MD32" s="137"/>
      <c r="ME32" s="137"/>
      <c r="MF32" s="137"/>
      <c r="MG32" s="157"/>
      <c r="MH32" s="157"/>
      <c r="MI32" s="157"/>
      <c r="MJ32" s="157"/>
      <c r="MK32" s="157"/>
      <c r="ML32" s="157"/>
      <c r="MM32" s="157"/>
      <c r="MN32" s="157"/>
      <c r="MO32" s="157"/>
      <c r="MP32" s="157"/>
      <c r="MQ32" s="157"/>
      <c r="MR32" s="157"/>
      <c r="MS32" s="157"/>
      <c r="MT32" s="157"/>
      <c r="MU32" s="157"/>
      <c r="MV32" s="4"/>
      <c r="MW32" s="4"/>
      <c r="MX32" s="4"/>
      <c r="MY32" s="7"/>
      <c r="MZ32" s="4"/>
    </row>
    <row r="33" spans="1:364" ht="5.65" customHeight="1" x14ac:dyDescent="0.15">
      <c r="A33" s="8"/>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27"/>
      <c r="EF33" s="27"/>
      <c r="EG33" s="27"/>
      <c r="EH33" s="27"/>
      <c r="EI33" s="27"/>
      <c r="EJ33" s="27"/>
      <c r="EK33" s="27"/>
      <c r="EL33" s="27"/>
      <c r="EM33" s="27"/>
      <c r="EN33" s="27"/>
      <c r="EO33" s="27"/>
      <c r="EP33" s="27"/>
      <c r="EQ33" s="27"/>
      <c r="ER33" s="27"/>
      <c r="ES33" s="27"/>
      <c r="ET33" s="137"/>
      <c r="EU33" s="137"/>
      <c r="EV33" s="137"/>
      <c r="EW33" s="137"/>
      <c r="EX33" s="137"/>
      <c r="EY33" s="137"/>
      <c r="EZ33" s="137"/>
      <c r="FA33" s="137"/>
      <c r="FB33" s="137"/>
      <c r="FC33" s="137"/>
      <c r="FD33" s="137"/>
      <c r="FE33" s="137"/>
      <c r="FF33" s="137"/>
      <c r="FG33" s="157"/>
      <c r="FH33" s="157"/>
      <c r="FI33" s="157"/>
      <c r="FJ33" s="157"/>
      <c r="FK33" s="157"/>
      <c r="FL33" s="157"/>
      <c r="FM33" s="157"/>
      <c r="FN33" s="157"/>
      <c r="FO33" s="157"/>
      <c r="FP33" s="157"/>
      <c r="FQ33" s="157"/>
      <c r="FR33" s="157"/>
      <c r="FS33" s="157"/>
      <c r="FT33" s="157"/>
      <c r="FU33" s="157"/>
      <c r="FV33" s="27"/>
      <c r="FW33" s="27"/>
      <c r="FX33" s="27"/>
      <c r="FY33" s="28"/>
      <c r="FZ33" s="26"/>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27"/>
      <c r="LI33" s="27"/>
      <c r="LJ33" s="27"/>
      <c r="LK33" s="27"/>
      <c r="LL33" s="27"/>
      <c r="LM33" s="27"/>
      <c r="LN33" s="27"/>
      <c r="LO33" s="27"/>
      <c r="LP33" s="27"/>
      <c r="LQ33" s="27"/>
      <c r="LR33" s="27"/>
      <c r="LS33" s="27"/>
      <c r="LT33" s="137"/>
      <c r="LU33" s="137"/>
      <c r="LV33" s="137"/>
      <c r="LW33" s="137"/>
      <c r="LX33" s="137"/>
      <c r="LY33" s="137"/>
      <c r="LZ33" s="137"/>
      <c r="MA33" s="137"/>
      <c r="MB33" s="137"/>
      <c r="MC33" s="137"/>
      <c r="MD33" s="137"/>
      <c r="ME33" s="137"/>
      <c r="MF33" s="137"/>
      <c r="MG33" s="157"/>
      <c r="MH33" s="157"/>
      <c r="MI33" s="157"/>
      <c r="MJ33" s="157"/>
      <c r="MK33" s="157"/>
      <c r="ML33" s="157"/>
      <c r="MM33" s="157"/>
      <c r="MN33" s="157"/>
      <c r="MO33" s="157"/>
      <c r="MP33" s="157"/>
      <c r="MQ33" s="157"/>
      <c r="MR33" s="157"/>
      <c r="MS33" s="157"/>
      <c r="MT33" s="157"/>
      <c r="MU33" s="157"/>
      <c r="MV33" s="4"/>
      <c r="MW33" s="4"/>
      <c r="MX33" s="4"/>
      <c r="MY33" s="7"/>
      <c r="MZ33" s="4"/>
    </row>
    <row r="34" spans="1:364" ht="5.65" customHeight="1" x14ac:dyDescent="0.15">
      <c r="A34" s="8"/>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27"/>
      <c r="EF34" s="27"/>
      <c r="EG34" s="27"/>
      <c r="EH34" s="27"/>
      <c r="EI34" s="27"/>
      <c r="EJ34" s="27"/>
      <c r="EK34" s="27"/>
      <c r="EL34" s="27"/>
      <c r="EM34" s="27"/>
      <c r="EN34" s="27"/>
      <c r="EO34" s="27"/>
      <c r="EP34" s="27"/>
      <c r="EQ34" s="27"/>
      <c r="ER34" s="27"/>
      <c r="ES34" s="27"/>
      <c r="ET34" s="137"/>
      <c r="EU34" s="137"/>
      <c r="EV34" s="137"/>
      <c r="EW34" s="137"/>
      <c r="EX34" s="137"/>
      <c r="EY34" s="137"/>
      <c r="EZ34" s="137"/>
      <c r="FA34" s="137"/>
      <c r="FB34" s="137"/>
      <c r="FC34" s="137"/>
      <c r="FD34" s="137"/>
      <c r="FE34" s="137"/>
      <c r="FF34" s="137"/>
      <c r="FG34" s="157"/>
      <c r="FH34" s="157"/>
      <c r="FI34" s="157"/>
      <c r="FJ34" s="157"/>
      <c r="FK34" s="157"/>
      <c r="FL34" s="157"/>
      <c r="FM34" s="157"/>
      <c r="FN34" s="157"/>
      <c r="FO34" s="157"/>
      <c r="FP34" s="157"/>
      <c r="FQ34" s="157"/>
      <c r="FR34" s="157"/>
      <c r="FS34" s="157"/>
      <c r="FT34" s="157"/>
      <c r="FU34" s="157"/>
      <c r="FV34" s="27"/>
      <c r="FW34" s="27"/>
      <c r="FX34" s="27"/>
      <c r="FY34" s="28"/>
      <c r="FZ34" s="26"/>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27"/>
      <c r="LI34" s="27"/>
      <c r="LJ34" s="27"/>
      <c r="LK34" s="27"/>
      <c r="LL34" s="27"/>
      <c r="LM34" s="27"/>
      <c r="LN34" s="27"/>
      <c r="LO34" s="27"/>
      <c r="LP34" s="27"/>
      <c r="LQ34" s="27"/>
      <c r="LR34" s="27"/>
      <c r="LS34" s="27"/>
      <c r="LT34" s="137"/>
      <c r="LU34" s="137"/>
      <c r="LV34" s="137"/>
      <c r="LW34" s="137"/>
      <c r="LX34" s="137"/>
      <c r="LY34" s="137"/>
      <c r="LZ34" s="137"/>
      <c r="MA34" s="137"/>
      <c r="MB34" s="137"/>
      <c r="MC34" s="137"/>
      <c r="MD34" s="137"/>
      <c r="ME34" s="137"/>
      <c r="MF34" s="137"/>
      <c r="MG34" s="157"/>
      <c r="MH34" s="157"/>
      <c r="MI34" s="157"/>
      <c r="MJ34" s="157"/>
      <c r="MK34" s="157"/>
      <c r="ML34" s="157"/>
      <c r="MM34" s="157"/>
      <c r="MN34" s="157"/>
      <c r="MO34" s="157"/>
      <c r="MP34" s="157"/>
      <c r="MQ34" s="157"/>
      <c r="MR34" s="157"/>
      <c r="MS34" s="157"/>
      <c r="MT34" s="157"/>
      <c r="MU34" s="157"/>
      <c r="MV34" s="4"/>
      <c r="MW34" s="4"/>
      <c r="MX34" s="4"/>
      <c r="MY34" s="7"/>
      <c r="MZ34" s="4"/>
    </row>
    <row r="35" spans="1:364" ht="5.65" customHeight="1" x14ac:dyDescent="0.15">
      <c r="A35" s="8"/>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27"/>
      <c r="EF35" s="27"/>
      <c r="EG35" s="27"/>
      <c r="EH35" s="27"/>
      <c r="EI35" s="27"/>
      <c r="EJ35" s="27"/>
      <c r="EK35" s="27"/>
      <c r="EL35" s="27"/>
      <c r="EM35" s="27"/>
      <c r="EN35" s="27"/>
      <c r="EO35" s="27"/>
      <c r="EP35" s="27"/>
      <c r="EQ35" s="27"/>
      <c r="ER35" s="27"/>
      <c r="ES35" s="27"/>
      <c r="ET35" s="137"/>
      <c r="EU35" s="137"/>
      <c r="EV35" s="137"/>
      <c r="EW35" s="137"/>
      <c r="EX35" s="137"/>
      <c r="EY35" s="137"/>
      <c r="EZ35" s="137"/>
      <c r="FA35" s="137"/>
      <c r="FB35" s="137"/>
      <c r="FC35" s="137"/>
      <c r="FD35" s="137"/>
      <c r="FE35" s="137"/>
      <c r="FF35" s="137"/>
      <c r="FG35" s="157"/>
      <c r="FH35" s="157"/>
      <c r="FI35" s="157"/>
      <c r="FJ35" s="157"/>
      <c r="FK35" s="157"/>
      <c r="FL35" s="157"/>
      <c r="FM35" s="157"/>
      <c r="FN35" s="157"/>
      <c r="FO35" s="157"/>
      <c r="FP35" s="157"/>
      <c r="FQ35" s="157"/>
      <c r="FR35" s="157"/>
      <c r="FS35" s="157"/>
      <c r="FT35" s="157"/>
      <c r="FU35" s="157"/>
      <c r="FV35" s="27"/>
      <c r="FW35" s="27"/>
      <c r="FX35" s="27"/>
      <c r="FY35" s="28"/>
      <c r="FZ35" s="26"/>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27"/>
      <c r="LI35" s="27"/>
      <c r="LJ35" s="27"/>
      <c r="LK35" s="27"/>
      <c r="LL35" s="27"/>
      <c r="LM35" s="27"/>
      <c r="LN35" s="27"/>
      <c r="LO35" s="27"/>
      <c r="LP35" s="27"/>
      <c r="LQ35" s="27"/>
      <c r="LR35" s="27"/>
      <c r="LS35" s="27"/>
      <c r="LT35" s="137"/>
      <c r="LU35" s="137"/>
      <c r="LV35" s="137"/>
      <c r="LW35" s="137"/>
      <c r="LX35" s="137"/>
      <c r="LY35" s="137"/>
      <c r="LZ35" s="137"/>
      <c r="MA35" s="137"/>
      <c r="MB35" s="137"/>
      <c r="MC35" s="137"/>
      <c r="MD35" s="137"/>
      <c r="ME35" s="137"/>
      <c r="MF35" s="137"/>
      <c r="MG35" s="157"/>
      <c r="MH35" s="157"/>
      <c r="MI35" s="157"/>
      <c r="MJ35" s="157"/>
      <c r="MK35" s="157"/>
      <c r="ML35" s="157"/>
      <c r="MM35" s="157"/>
      <c r="MN35" s="157"/>
      <c r="MO35" s="157"/>
      <c r="MP35" s="157"/>
      <c r="MQ35" s="157"/>
      <c r="MR35" s="157"/>
      <c r="MS35" s="157"/>
      <c r="MT35" s="157"/>
      <c r="MU35" s="157"/>
      <c r="MV35" s="4"/>
      <c r="MW35" s="4"/>
      <c r="MX35" s="4"/>
      <c r="MY35" s="7"/>
      <c r="MZ35" s="4"/>
    </row>
    <row r="36" spans="1:364" ht="5.65" customHeight="1" x14ac:dyDescent="0.15">
      <c r="A36" s="8"/>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27"/>
      <c r="EF36" s="27"/>
      <c r="EG36" s="27"/>
      <c r="EH36" s="27"/>
      <c r="EI36" s="27"/>
      <c r="EJ36" s="27"/>
      <c r="EK36" s="27"/>
      <c r="EL36" s="27"/>
      <c r="EM36" s="27"/>
      <c r="EN36" s="27"/>
      <c r="EO36" s="27"/>
      <c r="EP36" s="27"/>
      <c r="EQ36" s="27"/>
      <c r="ER36" s="27"/>
      <c r="ES36" s="27"/>
      <c r="ET36" s="137"/>
      <c r="EU36" s="137"/>
      <c r="EV36" s="137"/>
      <c r="EW36" s="137"/>
      <c r="EX36" s="137"/>
      <c r="EY36" s="137"/>
      <c r="EZ36" s="137"/>
      <c r="FA36" s="137"/>
      <c r="FB36" s="137"/>
      <c r="FC36" s="137"/>
      <c r="FD36" s="137"/>
      <c r="FE36" s="137"/>
      <c r="FF36" s="137"/>
      <c r="FG36" s="157"/>
      <c r="FH36" s="157"/>
      <c r="FI36" s="157"/>
      <c r="FJ36" s="157"/>
      <c r="FK36" s="157"/>
      <c r="FL36" s="157"/>
      <c r="FM36" s="157"/>
      <c r="FN36" s="157"/>
      <c r="FO36" s="157"/>
      <c r="FP36" s="157"/>
      <c r="FQ36" s="157"/>
      <c r="FR36" s="157"/>
      <c r="FS36" s="157"/>
      <c r="FT36" s="157"/>
      <c r="FU36" s="157"/>
      <c r="FV36" s="27"/>
      <c r="FW36" s="27"/>
      <c r="FX36" s="27"/>
      <c r="FY36" s="28"/>
      <c r="FZ36" s="26"/>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27"/>
      <c r="LI36" s="27"/>
      <c r="LJ36" s="27"/>
      <c r="LK36" s="27"/>
      <c r="LL36" s="27"/>
      <c r="LM36" s="27"/>
      <c r="LN36" s="27"/>
      <c r="LO36" s="27"/>
      <c r="LP36" s="27"/>
      <c r="LQ36" s="27"/>
      <c r="LR36" s="27"/>
      <c r="LS36" s="27"/>
      <c r="LT36" s="137"/>
      <c r="LU36" s="137"/>
      <c r="LV36" s="137"/>
      <c r="LW36" s="137"/>
      <c r="LX36" s="137"/>
      <c r="LY36" s="137"/>
      <c r="LZ36" s="137"/>
      <c r="MA36" s="137"/>
      <c r="MB36" s="137"/>
      <c r="MC36" s="137"/>
      <c r="MD36" s="137"/>
      <c r="ME36" s="137"/>
      <c r="MF36" s="137"/>
      <c r="MG36" s="157"/>
      <c r="MH36" s="157"/>
      <c r="MI36" s="157"/>
      <c r="MJ36" s="157"/>
      <c r="MK36" s="157"/>
      <c r="ML36" s="157"/>
      <c r="MM36" s="157"/>
      <c r="MN36" s="157"/>
      <c r="MO36" s="157"/>
      <c r="MP36" s="157"/>
      <c r="MQ36" s="157"/>
      <c r="MR36" s="157"/>
      <c r="MS36" s="157"/>
      <c r="MT36" s="157"/>
      <c r="MU36" s="157"/>
      <c r="MV36" s="4"/>
      <c r="MW36" s="4"/>
      <c r="MX36" s="4"/>
      <c r="MY36" s="7"/>
      <c r="MZ36" s="4"/>
    </row>
    <row r="37" spans="1:364" ht="5.65" customHeight="1" x14ac:dyDescent="0.15">
      <c r="A37" s="8"/>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8"/>
      <c r="FZ37" s="26"/>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7"/>
      <c r="MZ37" s="4"/>
    </row>
    <row r="38" spans="1:364" ht="5.65" customHeight="1" x14ac:dyDescent="0.15">
      <c r="A38" s="8"/>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27"/>
      <c r="EF38" s="27"/>
      <c r="EG38" s="27"/>
      <c r="EH38" s="27"/>
      <c r="EI38" s="27"/>
      <c r="EJ38" s="27"/>
      <c r="EK38" s="27"/>
      <c r="EL38" s="27"/>
      <c r="EM38" s="27"/>
      <c r="EN38" s="27"/>
      <c r="EO38" s="27"/>
      <c r="EP38" s="27"/>
      <c r="EQ38" s="27"/>
      <c r="ER38" s="27"/>
      <c r="ES38" s="27"/>
      <c r="ET38" s="27"/>
      <c r="EU38" s="27"/>
      <c r="EV38" s="27"/>
      <c r="EW38" s="27"/>
      <c r="EX38" s="40"/>
      <c r="EY38" s="40"/>
      <c r="EZ38" s="40"/>
      <c r="FA38" s="40"/>
      <c r="FB38" s="40"/>
      <c r="FC38" s="40"/>
      <c r="FD38" s="40"/>
      <c r="FE38" s="40"/>
      <c r="FF38" s="27"/>
      <c r="FG38" s="27"/>
      <c r="FH38" s="27"/>
      <c r="FI38" s="40"/>
      <c r="FJ38" s="40"/>
      <c r="FK38" s="40"/>
      <c r="FL38" s="40"/>
      <c r="FM38" s="40"/>
      <c r="FN38" s="40"/>
      <c r="FO38" s="40"/>
      <c r="FP38" s="40"/>
      <c r="FQ38" s="40"/>
      <c r="FR38" s="40"/>
      <c r="FS38" s="40"/>
      <c r="FT38" s="27"/>
      <c r="FU38" s="27"/>
      <c r="FV38" s="27"/>
      <c r="FW38" s="27"/>
      <c r="FX38" s="27"/>
      <c r="FY38" s="28"/>
      <c r="FZ38" s="26"/>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13"/>
      <c r="LY38" s="13"/>
      <c r="LZ38" s="13"/>
      <c r="MA38" s="13"/>
      <c r="MB38" s="13"/>
      <c r="MC38" s="13"/>
      <c r="MD38" s="13"/>
      <c r="ME38" s="13"/>
      <c r="MF38" s="4"/>
      <c r="MG38" s="4"/>
      <c r="MH38" s="4"/>
      <c r="MI38" s="13"/>
      <c r="MJ38" s="13"/>
      <c r="MK38" s="13"/>
      <c r="ML38" s="13"/>
      <c r="MM38" s="13"/>
      <c r="MN38" s="13"/>
      <c r="MO38" s="13"/>
      <c r="MP38" s="13"/>
      <c r="MQ38" s="13"/>
      <c r="MR38" s="13"/>
      <c r="MS38" s="13"/>
      <c r="MT38" s="4"/>
      <c r="MU38" s="4"/>
      <c r="MV38" s="4"/>
      <c r="MW38" s="4"/>
      <c r="MX38" s="4"/>
      <c r="MY38" s="7"/>
      <c r="MZ38" s="4"/>
    </row>
    <row r="39" spans="1:364" ht="5.65" customHeight="1" x14ac:dyDescent="0.15">
      <c r="A39" s="8"/>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27"/>
      <c r="EF39" s="27"/>
      <c r="EG39" s="27"/>
      <c r="EH39" s="27"/>
      <c r="EI39" s="27"/>
      <c r="EJ39" s="27"/>
      <c r="EK39" s="27"/>
      <c r="EL39" s="27"/>
      <c r="EM39" s="27"/>
      <c r="EN39" s="27"/>
      <c r="EO39" s="27"/>
      <c r="EP39" s="27"/>
      <c r="EQ39" s="27"/>
      <c r="ER39" s="27"/>
      <c r="ES39" s="27"/>
      <c r="ET39" s="27"/>
      <c r="EU39" s="27"/>
      <c r="EV39" s="27"/>
      <c r="EW39" s="27"/>
      <c r="EX39" s="40"/>
      <c r="EY39" s="40"/>
      <c r="EZ39" s="40"/>
      <c r="FA39" s="40"/>
      <c r="FB39" s="40"/>
      <c r="FC39" s="40"/>
      <c r="FD39" s="40"/>
      <c r="FE39" s="40"/>
      <c r="FF39" s="27"/>
      <c r="FG39" s="27"/>
      <c r="FH39" s="27"/>
      <c r="FI39" s="40"/>
      <c r="FJ39" s="40"/>
      <c r="FK39" s="40"/>
      <c r="FL39" s="40"/>
      <c r="FM39" s="40"/>
      <c r="FN39" s="40"/>
      <c r="FO39" s="40"/>
      <c r="FP39" s="40"/>
      <c r="FQ39" s="40"/>
      <c r="FR39" s="40"/>
      <c r="FS39" s="40"/>
      <c r="FT39" s="27"/>
      <c r="FU39" s="27"/>
      <c r="FV39" s="27"/>
      <c r="FW39" s="27"/>
      <c r="FX39" s="27"/>
      <c r="FY39" s="28"/>
      <c r="FZ39" s="26"/>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13"/>
      <c r="LY39" s="13"/>
      <c r="LZ39" s="13"/>
      <c r="MA39" s="13"/>
      <c r="MB39" s="13"/>
      <c r="MC39" s="13"/>
      <c r="MD39" s="13"/>
      <c r="ME39" s="13"/>
      <c r="MF39" s="4"/>
      <c r="MG39" s="4"/>
      <c r="MH39" s="4"/>
      <c r="MI39" s="13"/>
      <c r="MJ39" s="13"/>
      <c r="MK39" s="13"/>
      <c r="ML39" s="13"/>
      <c r="MM39" s="13"/>
      <c r="MN39" s="13"/>
      <c r="MO39" s="13"/>
      <c r="MP39" s="13"/>
      <c r="MQ39" s="13"/>
      <c r="MR39" s="13"/>
      <c r="MS39" s="13"/>
      <c r="MT39" s="4"/>
      <c r="MU39" s="4"/>
      <c r="MV39" s="4"/>
      <c r="MW39" s="4"/>
      <c r="MX39" s="4"/>
      <c r="MY39" s="7"/>
      <c r="MZ39" s="4"/>
    </row>
    <row r="40" spans="1:364" ht="5.65" customHeight="1" x14ac:dyDescent="0.15">
      <c r="A40" s="8"/>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8"/>
      <c r="FZ40" s="26"/>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7"/>
      <c r="MZ40" s="4"/>
    </row>
    <row r="41" spans="1:364" ht="5.65" customHeight="1" x14ac:dyDescent="0.15">
      <c r="A41" s="8"/>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8"/>
      <c r="FZ41" s="26"/>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7"/>
      <c r="MZ41" s="4"/>
    </row>
    <row r="42" spans="1:364" ht="5.65" customHeight="1" x14ac:dyDescent="0.15">
      <c r="A42" s="8"/>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8"/>
      <c r="FZ42" s="26"/>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7"/>
      <c r="MZ42" s="4"/>
    </row>
    <row r="43" spans="1:364" ht="5.65" customHeight="1" x14ac:dyDescent="0.15">
      <c r="A43" s="8"/>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8"/>
      <c r="FZ43" s="26"/>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7"/>
      <c r="MZ43" s="4"/>
    </row>
    <row r="44" spans="1:364" ht="5.65" customHeight="1" x14ac:dyDescent="0.15">
      <c r="A44" s="8"/>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8"/>
      <c r="FZ44" s="26"/>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7"/>
      <c r="MZ44" s="4"/>
    </row>
    <row r="45" spans="1:364" ht="5.65" customHeight="1" x14ac:dyDescent="0.15">
      <c r="A45" s="8"/>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8"/>
      <c r="FZ45" s="26"/>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7"/>
      <c r="MZ45" s="4"/>
    </row>
    <row r="46" spans="1:364" ht="5.65" customHeight="1" x14ac:dyDescent="0.15">
      <c r="A46" s="8"/>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8"/>
      <c r="FZ46" s="26"/>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7"/>
      <c r="MZ46" s="4"/>
    </row>
    <row r="47" spans="1:364" ht="5.65" customHeight="1" x14ac:dyDescent="0.15">
      <c r="A47" s="8"/>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8"/>
      <c r="FZ47" s="26"/>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7"/>
      <c r="MZ47" s="4"/>
    </row>
    <row r="48" spans="1:364" ht="5.65" customHeight="1" x14ac:dyDescent="0.15">
      <c r="A48" s="8"/>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8"/>
      <c r="FZ48" s="26"/>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7"/>
      <c r="MZ48" s="4"/>
    </row>
    <row r="49" spans="1:364" ht="5.65" customHeight="1" x14ac:dyDescent="0.15">
      <c r="A49" s="8"/>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8"/>
      <c r="FZ49" s="26"/>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7"/>
      <c r="MZ49" s="4"/>
    </row>
    <row r="50" spans="1:364" ht="5.65" customHeight="1" x14ac:dyDescent="0.15">
      <c r="A50" s="8"/>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8"/>
      <c r="FZ50" s="26"/>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7"/>
      <c r="MZ50" s="4"/>
    </row>
    <row r="51" spans="1:364" ht="5.65" customHeight="1" x14ac:dyDescent="0.15">
      <c r="A51" s="8"/>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8"/>
      <c r="FZ51" s="26"/>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7"/>
      <c r="MZ51" s="4"/>
    </row>
    <row r="52" spans="1:364" ht="5.65" customHeight="1" x14ac:dyDescent="0.15">
      <c r="A52" s="8"/>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8"/>
      <c r="FZ52" s="26"/>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7"/>
      <c r="MZ52" s="4"/>
    </row>
    <row r="53" spans="1:364" ht="5.65" customHeight="1" x14ac:dyDescent="0.15">
      <c r="A53" s="8"/>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8"/>
      <c r="FZ53" s="26"/>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7"/>
      <c r="MZ53" s="4"/>
    </row>
    <row r="54" spans="1:364" ht="5.65" customHeight="1" x14ac:dyDescent="0.15">
      <c r="A54" s="8"/>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8"/>
      <c r="FZ54" s="26"/>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7"/>
      <c r="MZ54" s="4"/>
    </row>
    <row r="55" spans="1:364" ht="5.65" customHeight="1" x14ac:dyDescent="0.15">
      <c r="A55" s="8"/>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8"/>
      <c r="FZ55" s="26"/>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7"/>
      <c r="MZ55" s="4"/>
    </row>
    <row r="56" spans="1:364" ht="5.65" customHeight="1" x14ac:dyDescent="0.15">
      <c r="A56" s="8"/>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8"/>
      <c r="FZ56" s="26"/>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7"/>
      <c r="MZ56" s="4"/>
    </row>
    <row r="57" spans="1:364" ht="5.65" customHeight="1" x14ac:dyDescent="0.15">
      <c r="A57" s="8"/>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8"/>
      <c r="FZ57" s="26"/>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7"/>
      <c r="MZ57" s="4"/>
    </row>
    <row r="58" spans="1:364" ht="5.65" customHeight="1" x14ac:dyDescent="0.15">
      <c r="A58" s="8"/>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8"/>
      <c r="FZ58" s="26"/>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7"/>
      <c r="MZ58" s="4"/>
    </row>
    <row r="59" spans="1:364" ht="5.65" customHeight="1" x14ac:dyDescent="0.15">
      <c r="A59" s="8"/>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8"/>
      <c r="FZ59" s="26"/>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7"/>
      <c r="MZ59" s="4"/>
    </row>
    <row r="60" spans="1:364" ht="5.65" customHeight="1" x14ac:dyDescent="0.15">
      <c r="A60" s="8"/>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8"/>
      <c r="FZ60" s="26"/>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7"/>
      <c r="MZ60" s="4"/>
    </row>
    <row r="61" spans="1:364" ht="5.65" customHeight="1" x14ac:dyDescent="0.15">
      <c r="A61" s="8"/>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8"/>
      <c r="FZ61" s="26"/>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7"/>
      <c r="MZ61" s="4"/>
    </row>
    <row r="62" spans="1:364" ht="5.65" customHeight="1" x14ac:dyDescent="0.15">
      <c r="A62" s="8"/>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8"/>
      <c r="FZ62" s="26"/>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7"/>
      <c r="MZ62" s="4"/>
    </row>
    <row r="63" spans="1:364" ht="5.65" customHeight="1" x14ac:dyDescent="0.15">
      <c r="A63" s="8"/>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7"/>
      <c r="FZ63" s="8"/>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7"/>
      <c r="MZ63" s="4"/>
    </row>
    <row r="64" spans="1:364" ht="5.65" customHeight="1" x14ac:dyDescent="0.15">
      <c r="A64" s="8"/>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7"/>
      <c r="FZ64" s="8"/>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7"/>
      <c r="MZ64" s="4"/>
    </row>
    <row r="65" spans="1:364" ht="5.65" customHeight="1" x14ac:dyDescent="0.15">
      <c r="A65" s="8"/>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7"/>
      <c r="FZ65" s="8"/>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7"/>
      <c r="MZ65" s="4"/>
    </row>
    <row r="66" spans="1:364" ht="5.65" customHeight="1" x14ac:dyDescent="0.15">
      <c r="A66" s="8"/>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7"/>
      <c r="FZ66" s="8"/>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7"/>
      <c r="MZ66" s="4"/>
    </row>
    <row r="67" spans="1:364" ht="5.65" customHeight="1" x14ac:dyDescent="0.15">
      <c r="A67" s="8"/>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7"/>
      <c r="FZ67" s="8"/>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7"/>
      <c r="MZ67" s="4"/>
    </row>
    <row r="68" spans="1:364" ht="5.65" customHeight="1" x14ac:dyDescent="0.15">
      <c r="A68" s="8"/>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7"/>
      <c r="FZ68" s="8"/>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7"/>
      <c r="MZ68" s="4"/>
    </row>
    <row r="69" spans="1:364" ht="5.65" customHeight="1" x14ac:dyDescent="0.15">
      <c r="A69" s="8"/>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7"/>
      <c r="FZ69" s="8"/>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7"/>
      <c r="MZ69" s="4"/>
    </row>
    <row r="70" spans="1:364" ht="5.65" customHeight="1" x14ac:dyDescent="0.15">
      <c r="A70" s="8"/>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7"/>
      <c r="FZ70" s="8"/>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7"/>
      <c r="MZ70" s="4"/>
    </row>
    <row r="71" spans="1:364" ht="5.65" customHeight="1" x14ac:dyDescent="0.15">
      <c r="A71" s="8"/>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7"/>
      <c r="FZ71" s="8"/>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7"/>
      <c r="MZ71" s="4"/>
    </row>
    <row r="72" spans="1:364" ht="5.65" customHeight="1" x14ac:dyDescent="0.15">
      <c r="A72" s="8"/>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7"/>
      <c r="FZ72" s="8"/>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7"/>
      <c r="MZ72" s="4"/>
    </row>
    <row r="73" spans="1:364" ht="5.65" customHeight="1" x14ac:dyDescent="0.15">
      <c r="A73" s="8"/>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7"/>
      <c r="FZ73" s="8"/>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7"/>
      <c r="MZ73" s="4"/>
    </row>
    <row r="74" spans="1:364" ht="5.65" customHeight="1" x14ac:dyDescent="0.15">
      <c r="A74" s="8"/>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7"/>
      <c r="FZ74" s="8"/>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7"/>
      <c r="MZ74" s="4"/>
    </row>
    <row r="75" spans="1:364" ht="5.65" customHeight="1" x14ac:dyDescent="0.15">
      <c r="A75" s="8"/>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7"/>
      <c r="FZ75" s="8"/>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7"/>
      <c r="MZ75" s="4"/>
    </row>
    <row r="76" spans="1:364" ht="5.65" customHeight="1" x14ac:dyDescent="0.15">
      <c r="A76" s="8"/>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7"/>
      <c r="FZ76" s="8"/>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7"/>
      <c r="MZ76" s="4"/>
    </row>
    <row r="77" spans="1:364" ht="5.65" customHeight="1" x14ac:dyDescent="0.15">
      <c r="A77" s="8"/>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7"/>
      <c r="FZ77" s="8"/>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7"/>
      <c r="MZ77" s="4"/>
    </row>
    <row r="78" spans="1:364" ht="5.65" customHeight="1" x14ac:dyDescent="0.15">
      <c r="A78" s="8"/>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7"/>
      <c r="FZ78" s="8"/>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7"/>
      <c r="MZ78" s="4"/>
    </row>
    <row r="79" spans="1:364" ht="5.65" customHeight="1" x14ac:dyDescent="0.15">
      <c r="A79" s="8"/>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7"/>
      <c r="FZ79" s="8"/>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7"/>
      <c r="MZ79" s="4"/>
    </row>
    <row r="80" spans="1:364" ht="5.65" customHeight="1" x14ac:dyDescent="0.15">
      <c r="A80" s="8"/>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7"/>
      <c r="FZ80" s="8"/>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7"/>
      <c r="MZ80" s="4"/>
    </row>
    <row r="81" spans="1:364" ht="5.65" customHeight="1" x14ac:dyDescent="0.15">
      <c r="A81" s="8"/>
      <c r="B81" s="4"/>
      <c r="C81" s="4"/>
      <c r="D81" s="4"/>
      <c r="E81" s="4"/>
      <c r="F81" s="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5"/>
      <c r="BM81" s="145"/>
      <c r="BN81" s="145"/>
      <c r="BO81" s="145"/>
      <c r="BP81" s="145"/>
      <c r="BQ81" s="145"/>
      <c r="BR81" s="145"/>
      <c r="BS81" s="145"/>
      <c r="BT81" s="145"/>
      <c r="BU81" s="145"/>
      <c r="BV81" s="145"/>
      <c r="BW81" s="145"/>
      <c r="BX81" s="145"/>
      <c r="BY81" s="145"/>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7"/>
      <c r="FZ81" s="8"/>
      <c r="GA81" s="4"/>
      <c r="GB81" s="4"/>
      <c r="GC81" s="4"/>
      <c r="GD81" s="4"/>
      <c r="GE81" s="4"/>
      <c r="GF81" s="4"/>
      <c r="GG81" s="144"/>
      <c r="GH81" s="144"/>
      <c r="GI81" s="144"/>
      <c r="GJ81" s="144"/>
      <c r="GK81" s="144"/>
      <c r="GL81" s="144"/>
      <c r="GM81" s="144"/>
      <c r="GN81" s="144"/>
      <c r="GO81" s="144"/>
      <c r="GP81" s="144"/>
      <c r="GQ81" s="144"/>
      <c r="GR81" s="144"/>
      <c r="GS81" s="144"/>
      <c r="GT81" s="144"/>
      <c r="GU81" s="144"/>
      <c r="GV81" s="144"/>
      <c r="GW81" s="144"/>
      <c r="GX81" s="144"/>
      <c r="GY81" s="144"/>
      <c r="GZ81" s="144"/>
      <c r="HA81" s="144"/>
      <c r="HB81" s="144"/>
      <c r="HC81" s="144"/>
      <c r="HD81" s="144"/>
      <c r="HE81" s="144"/>
      <c r="HF81" s="144"/>
      <c r="HG81" s="144"/>
      <c r="HH81" s="144"/>
      <c r="HI81" s="144"/>
      <c r="HJ81" s="144"/>
      <c r="HK81" s="144"/>
      <c r="HL81" s="144"/>
      <c r="HM81" s="144"/>
      <c r="HN81" s="144"/>
      <c r="HO81" s="144"/>
      <c r="HP81" s="144"/>
      <c r="HQ81" s="144"/>
      <c r="HR81" s="144"/>
      <c r="HS81" s="144"/>
      <c r="HT81" s="144"/>
      <c r="HU81" s="144"/>
      <c r="HV81" s="144"/>
      <c r="HW81" s="144"/>
      <c r="HX81" s="144"/>
      <c r="HY81" s="144"/>
      <c r="HZ81" s="144"/>
      <c r="IA81" s="144"/>
      <c r="IB81" s="144"/>
      <c r="IC81" s="144"/>
      <c r="ID81" s="144"/>
      <c r="IE81" s="144"/>
      <c r="IF81" s="144"/>
      <c r="IG81" s="144"/>
      <c r="IH81" s="144"/>
      <c r="II81" s="144"/>
      <c r="IJ81" s="144"/>
      <c r="IK81" s="144"/>
      <c r="IL81" s="145"/>
      <c r="IM81" s="145"/>
      <c r="IN81" s="145"/>
      <c r="IO81" s="145"/>
      <c r="IP81" s="145"/>
      <c r="IQ81" s="145"/>
      <c r="IR81" s="145"/>
      <c r="IS81" s="145"/>
      <c r="IT81" s="145"/>
      <c r="IU81" s="145"/>
      <c r="IV81" s="145"/>
      <c r="IW81" s="145"/>
      <c r="IX81" s="145"/>
      <c r="IY81" s="145"/>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7"/>
      <c r="MZ81" s="4"/>
    </row>
    <row r="82" spans="1:364" ht="5.65" customHeight="1" x14ac:dyDescent="0.15">
      <c r="A82" s="8"/>
      <c r="B82" s="4"/>
      <c r="C82" s="4"/>
      <c r="D82" s="4"/>
      <c r="E82" s="4"/>
      <c r="F82" s="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5"/>
      <c r="BM82" s="145"/>
      <c r="BN82" s="145"/>
      <c r="BO82" s="145"/>
      <c r="BP82" s="145"/>
      <c r="BQ82" s="145"/>
      <c r="BR82" s="145"/>
      <c r="BS82" s="145"/>
      <c r="BT82" s="145"/>
      <c r="BU82" s="145"/>
      <c r="BV82" s="145"/>
      <c r="BW82" s="145"/>
      <c r="BX82" s="145"/>
      <c r="BY82" s="145"/>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7"/>
      <c r="FZ82" s="8"/>
      <c r="GA82" s="4"/>
      <c r="GB82" s="4"/>
      <c r="GC82" s="4"/>
      <c r="GD82" s="4"/>
      <c r="GE82" s="4"/>
      <c r="GF82" s="4"/>
      <c r="GG82" s="144"/>
      <c r="GH82" s="144"/>
      <c r="GI82" s="144"/>
      <c r="GJ82" s="144"/>
      <c r="GK82" s="144"/>
      <c r="GL82" s="144"/>
      <c r="GM82" s="144"/>
      <c r="GN82" s="144"/>
      <c r="GO82" s="144"/>
      <c r="GP82" s="144"/>
      <c r="GQ82" s="144"/>
      <c r="GR82" s="144"/>
      <c r="GS82" s="144"/>
      <c r="GT82" s="144"/>
      <c r="GU82" s="144"/>
      <c r="GV82" s="144"/>
      <c r="GW82" s="144"/>
      <c r="GX82" s="144"/>
      <c r="GY82" s="144"/>
      <c r="GZ82" s="144"/>
      <c r="HA82" s="144"/>
      <c r="HB82" s="144"/>
      <c r="HC82" s="144"/>
      <c r="HD82" s="144"/>
      <c r="HE82" s="144"/>
      <c r="HF82" s="144"/>
      <c r="HG82" s="144"/>
      <c r="HH82" s="144"/>
      <c r="HI82" s="144"/>
      <c r="HJ82" s="144"/>
      <c r="HK82" s="144"/>
      <c r="HL82" s="144"/>
      <c r="HM82" s="144"/>
      <c r="HN82" s="144"/>
      <c r="HO82" s="144"/>
      <c r="HP82" s="144"/>
      <c r="HQ82" s="144"/>
      <c r="HR82" s="144"/>
      <c r="HS82" s="144"/>
      <c r="HT82" s="144"/>
      <c r="HU82" s="144"/>
      <c r="HV82" s="144"/>
      <c r="HW82" s="144"/>
      <c r="HX82" s="144"/>
      <c r="HY82" s="144"/>
      <c r="HZ82" s="144"/>
      <c r="IA82" s="144"/>
      <c r="IB82" s="144"/>
      <c r="IC82" s="144"/>
      <c r="ID82" s="144"/>
      <c r="IE82" s="144"/>
      <c r="IF82" s="144"/>
      <c r="IG82" s="144"/>
      <c r="IH82" s="144"/>
      <c r="II82" s="144"/>
      <c r="IJ82" s="144"/>
      <c r="IK82" s="144"/>
      <c r="IL82" s="145"/>
      <c r="IM82" s="145"/>
      <c r="IN82" s="145"/>
      <c r="IO82" s="145"/>
      <c r="IP82" s="145"/>
      <c r="IQ82" s="145"/>
      <c r="IR82" s="145"/>
      <c r="IS82" s="145"/>
      <c r="IT82" s="145"/>
      <c r="IU82" s="145"/>
      <c r="IV82" s="145"/>
      <c r="IW82" s="145"/>
      <c r="IX82" s="145"/>
      <c r="IY82" s="145"/>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7"/>
      <c r="MZ82" s="4"/>
    </row>
    <row r="83" spans="1:364" ht="5.65" customHeight="1" x14ac:dyDescent="0.15">
      <c r="A83" s="8"/>
      <c r="B83" s="4"/>
      <c r="C83" s="4"/>
      <c r="D83" s="4"/>
      <c r="E83" s="4"/>
      <c r="F83" s="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5"/>
      <c r="BM83" s="145"/>
      <c r="BN83" s="145"/>
      <c r="BO83" s="145"/>
      <c r="BP83" s="145"/>
      <c r="BQ83" s="145"/>
      <c r="BR83" s="145"/>
      <c r="BS83" s="145"/>
      <c r="BT83" s="145"/>
      <c r="BU83" s="145"/>
      <c r="BV83" s="145"/>
      <c r="BW83" s="145"/>
      <c r="BX83" s="145"/>
      <c r="BY83" s="145"/>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7"/>
      <c r="FZ83" s="8"/>
      <c r="GA83" s="4"/>
      <c r="GB83" s="4"/>
      <c r="GC83" s="4"/>
      <c r="GD83" s="4"/>
      <c r="GE83" s="4"/>
      <c r="GF83" s="4"/>
      <c r="GG83" s="144"/>
      <c r="GH83" s="144"/>
      <c r="GI83" s="144"/>
      <c r="GJ83" s="144"/>
      <c r="GK83" s="144"/>
      <c r="GL83" s="144"/>
      <c r="GM83" s="144"/>
      <c r="GN83" s="144"/>
      <c r="GO83" s="144"/>
      <c r="GP83" s="144"/>
      <c r="GQ83" s="144"/>
      <c r="GR83" s="144"/>
      <c r="GS83" s="144"/>
      <c r="GT83" s="144"/>
      <c r="GU83" s="144"/>
      <c r="GV83" s="144"/>
      <c r="GW83" s="144"/>
      <c r="GX83" s="144"/>
      <c r="GY83" s="144"/>
      <c r="GZ83" s="144"/>
      <c r="HA83" s="144"/>
      <c r="HB83" s="144"/>
      <c r="HC83" s="144"/>
      <c r="HD83" s="144"/>
      <c r="HE83" s="144"/>
      <c r="HF83" s="144"/>
      <c r="HG83" s="144"/>
      <c r="HH83" s="144"/>
      <c r="HI83" s="144"/>
      <c r="HJ83" s="144"/>
      <c r="HK83" s="144"/>
      <c r="HL83" s="144"/>
      <c r="HM83" s="144"/>
      <c r="HN83" s="144"/>
      <c r="HO83" s="144"/>
      <c r="HP83" s="144"/>
      <c r="HQ83" s="144"/>
      <c r="HR83" s="144"/>
      <c r="HS83" s="144"/>
      <c r="HT83" s="144"/>
      <c r="HU83" s="144"/>
      <c r="HV83" s="144"/>
      <c r="HW83" s="144"/>
      <c r="HX83" s="144"/>
      <c r="HY83" s="144"/>
      <c r="HZ83" s="144"/>
      <c r="IA83" s="144"/>
      <c r="IB83" s="144"/>
      <c r="IC83" s="144"/>
      <c r="ID83" s="144"/>
      <c r="IE83" s="144"/>
      <c r="IF83" s="144"/>
      <c r="IG83" s="144"/>
      <c r="IH83" s="144"/>
      <c r="II83" s="144"/>
      <c r="IJ83" s="144"/>
      <c r="IK83" s="144"/>
      <c r="IL83" s="145"/>
      <c r="IM83" s="145"/>
      <c r="IN83" s="145"/>
      <c r="IO83" s="145"/>
      <c r="IP83" s="145"/>
      <c r="IQ83" s="145"/>
      <c r="IR83" s="145"/>
      <c r="IS83" s="145"/>
      <c r="IT83" s="145"/>
      <c r="IU83" s="145"/>
      <c r="IV83" s="145"/>
      <c r="IW83" s="145"/>
      <c r="IX83" s="145"/>
      <c r="IY83" s="145"/>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7"/>
      <c r="MZ83" s="4"/>
    </row>
    <row r="84" spans="1:364" ht="5.65" customHeight="1" x14ac:dyDescent="0.15">
      <c r="A84" s="8"/>
      <c r="B84" s="4"/>
      <c r="C84" s="4"/>
      <c r="D84" s="4"/>
      <c r="E84" s="4"/>
      <c r="F84" s="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5"/>
      <c r="BM84" s="145"/>
      <c r="BN84" s="145"/>
      <c r="BO84" s="145"/>
      <c r="BP84" s="145"/>
      <c r="BQ84" s="145"/>
      <c r="BR84" s="145"/>
      <c r="BS84" s="145"/>
      <c r="BT84" s="145"/>
      <c r="BU84" s="145"/>
      <c r="BV84" s="145"/>
      <c r="BW84" s="145"/>
      <c r="BX84" s="145"/>
      <c r="BY84" s="145"/>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7"/>
      <c r="FZ84" s="8"/>
      <c r="GA84" s="4"/>
      <c r="GB84" s="4"/>
      <c r="GC84" s="4"/>
      <c r="GD84" s="4"/>
      <c r="GE84" s="4"/>
      <c r="GF84" s="4"/>
      <c r="GG84" s="144"/>
      <c r="GH84" s="144"/>
      <c r="GI84" s="144"/>
      <c r="GJ84" s="144"/>
      <c r="GK84" s="144"/>
      <c r="GL84" s="144"/>
      <c r="GM84" s="144"/>
      <c r="GN84" s="144"/>
      <c r="GO84" s="144"/>
      <c r="GP84" s="144"/>
      <c r="GQ84" s="144"/>
      <c r="GR84" s="144"/>
      <c r="GS84" s="144"/>
      <c r="GT84" s="144"/>
      <c r="GU84" s="144"/>
      <c r="GV84" s="144"/>
      <c r="GW84" s="144"/>
      <c r="GX84" s="144"/>
      <c r="GY84" s="144"/>
      <c r="GZ84" s="144"/>
      <c r="HA84" s="144"/>
      <c r="HB84" s="144"/>
      <c r="HC84" s="144"/>
      <c r="HD84" s="144"/>
      <c r="HE84" s="144"/>
      <c r="HF84" s="144"/>
      <c r="HG84" s="144"/>
      <c r="HH84" s="144"/>
      <c r="HI84" s="144"/>
      <c r="HJ84" s="144"/>
      <c r="HK84" s="144"/>
      <c r="HL84" s="144"/>
      <c r="HM84" s="144"/>
      <c r="HN84" s="144"/>
      <c r="HO84" s="144"/>
      <c r="HP84" s="144"/>
      <c r="HQ84" s="144"/>
      <c r="HR84" s="144"/>
      <c r="HS84" s="144"/>
      <c r="HT84" s="144"/>
      <c r="HU84" s="144"/>
      <c r="HV84" s="144"/>
      <c r="HW84" s="144"/>
      <c r="HX84" s="144"/>
      <c r="HY84" s="144"/>
      <c r="HZ84" s="144"/>
      <c r="IA84" s="144"/>
      <c r="IB84" s="144"/>
      <c r="IC84" s="144"/>
      <c r="ID84" s="144"/>
      <c r="IE84" s="144"/>
      <c r="IF84" s="144"/>
      <c r="IG84" s="144"/>
      <c r="IH84" s="144"/>
      <c r="II84" s="144"/>
      <c r="IJ84" s="144"/>
      <c r="IK84" s="144"/>
      <c r="IL84" s="145"/>
      <c r="IM84" s="145"/>
      <c r="IN84" s="145"/>
      <c r="IO84" s="145"/>
      <c r="IP84" s="145"/>
      <c r="IQ84" s="145"/>
      <c r="IR84" s="145"/>
      <c r="IS84" s="145"/>
      <c r="IT84" s="145"/>
      <c r="IU84" s="145"/>
      <c r="IV84" s="145"/>
      <c r="IW84" s="145"/>
      <c r="IX84" s="145"/>
      <c r="IY84" s="145"/>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7"/>
      <c r="MZ84" s="4"/>
    </row>
    <row r="85" spans="1:364" ht="5.65" customHeight="1" x14ac:dyDescent="0.15">
      <c r="A85" s="8"/>
      <c r="B85" s="4"/>
      <c r="C85" s="4"/>
      <c r="D85" s="4"/>
      <c r="E85" s="4"/>
      <c r="F85" s="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5"/>
      <c r="BM85" s="145"/>
      <c r="BN85" s="145"/>
      <c r="BO85" s="145"/>
      <c r="BP85" s="145"/>
      <c r="BQ85" s="145"/>
      <c r="BR85" s="145"/>
      <c r="BS85" s="145"/>
      <c r="BT85" s="145"/>
      <c r="BU85" s="145"/>
      <c r="BV85" s="145"/>
      <c r="BW85" s="145"/>
      <c r="BX85" s="145"/>
      <c r="BY85" s="145"/>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7"/>
      <c r="FZ85" s="8"/>
      <c r="GA85" s="4"/>
      <c r="GB85" s="4"/>
      <c r="GC85" s="4"/>
      <c r="GD85" s="4"/>
      <c r="GE85" s="4"/>
      <c r="GF85" s="4"/>
      <c r="GG85" s="144"/>
      <c r="GH85" s="144"/>
      <c r="GI85" s="144"/>
      <c r="GJ85" s="144"/>
      <c r="GK85" s="144"/>
      <c r="GL85" s="144"/>
      <c r="GM85" s="144"/>
      <c r="GN85" s="144"/>
      <c r="GO85" s="144"/>
      <c r="GP85" s="144"/>
      <c r="GQ85" s="144"/>
      <c r="GR85" s="144"/>
      <c r="GS85" s="144"/>
      <c r="GT85" s="144"/>
      <c r="GU85" s="144"/>
      <c r="GV85" s="144"/>
      <c r="GW85" s="144"/>
      <c r="GX85" s="144"/>
      <c r="GY85" s="144"/>
      <c r="GZ85" s="144"/>
      <c r="HA85" s="144"/>
      <c r="HB85" s="144"/>
      <c r="HC85" s="144"/>
      <c r="HD85" s="144"/>
      <c r="HE85" s="144"/>
      <c r="HF85" s="144"/>
      <c r="HG85" s="144"/>
      <c r="HH85" s="144"/>
      <c r="HI85" s="144"/>
      <c r="HJ85" s="144"/>
      <c r="HK85" s="144"/>
      <c r="HL85" s="144"/>
      <c r="HM85" s="144"/>
      <c r="HN85" s="144"/>
      <c r="HO85" s="144"/>
      <c r="HP85" s="144"/>
      <c r="HQ85" s="144"/>
      <c r="HR85" s="144"/>
      <c r="HS85" s="144"/>
      <c r="HT85" s="144"/>
      <c r="HU85" s="144"/>
      <c r="HV85" s="144"/>
      <c r="HW85" s="144"/>
      <c r="HX85" s="144"/>
      <c r="HY85" s="144"/>
      <c r="HZ85" s="144"/>
      <c r="IA85" s="144"/>
      <c r="IB85" s="144"/>
      <c r="IC85" s="144"/>
      <c r="ID85" s="144"/>
      <c r="IE85" s="144"/>
      <c r="IF85" s="144"/>
      <c r="IG85" s="144"/>
      <c r="IH85" s="144"/>
      <c r="II85" s="144"/>
      <c r="IJ85" s="144"/>
      <c r="IK85" s="144"/>
      <c r="IL85" s="145"/>
      <c r="IM85" s="145"/>
      <c r="IN85" s="145"/>
      <c r="IO85" s="145"/>
      <c r="IP85" s="145"/>
      <c r="IQ85" s="145"/>
      <c r="IR85" s="145"/>
      <c r="IS85" s="145"/>
      <c r="IT85" s="145"/>
      <c r="IU85" s="145"/>
      <c r="IV85" s="145"/>
      <c r="IW85" s="145"/>
      <c r="IX85" s="145"/>
      <c r="IY85" s="145"/>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7"/>
      <c r="MZ85" s="4"/>
    </row>
    <row r="86" spans="1:364" ht="5.65" customHeight="1" x14ac:dyDescent="0.15">
      <c r="A86" s="8"/>
      <c r="B86" s="4"/>
      <c r="C86" s="4"/>
      <c r="D86" s="4"/>
      <c r="E86" s="4"/>
      <c r="F86" s="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5"/>
      <c r="BM86" s="145"/>
      <c r="BN86" s="145"/>
      <c r="BO86" s="145"/>
      <c r="BP86" s="145"/>
      <c r="BQ86" s="145"/>
      <c r="BR86" s="145"/>
      <c r="BS86" s="145"/>
      <c r="BT86" s="145"/>
      <c r="BU86" s="145"/>
      <c r="BV86" s="145"/>
      <c r="BW86" s="145"/>
      <c r="BX86" s="145"/>
      <c r="BY86" s="145"/>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7"/>
      <c r="FZ86" s="8"/>
      <c r="GA86" s="4"/>
      <c r="GB86" s="4"/>
      <c r="GC86" s="4"/>
      <c r="GD86" s="4"/>
      <c r="GE86" s="4"/>
      <c r="GF86" s="4"/>
      <c r="GG86" s="144"/>
      <c r="GH86" s="144"/>
      <c r="GI86" s="144"/>
      <c r="GJ86" s="144"/>
      <c r="GK86" s="144"/>
      <c r="GL86" s="144"/>
      <c r="GM86" s="144"/>
      <c r="GN86" s="144"/>
      <c r="GO86" s="144"/>
      <c r="GP86" s="144"/>
      <c r="GQ86" s="144"/>
      <c r="GR86" s="144"/>
      <c r="GS86" s="144"/>
      <c r="GT86" s="144"/>
      <c r="GU86" s="144"/>
      <c r="GV86" s="144"/>
      <c r="GW86" s="144"/>
      <c r="GX86" s="144"/>
      <c r="GY86" s="144"/>
      <c r="GZ86" s="144"/>
      <c r="HA86" s="144"/>
      <c r="HB86" s="144"/>
      <c r="HC86" s="144"/>
      <c r="HD86" s="144"/>
      <c r="HE86" s="144"/>
      <c r="HF86" s="144"/>
      <c r="HG86" s="144"/>
      <c r="HH86" s="144"/>
      <c r="HI86" s="144"/>
      <c r="HJ86" s="144"/>
      <c r="HK86" s="144"/>
      <c r="HL86" s="144"/>
      <c r="HM86" s="144"/>
      <c r="HN86" s="144"/>
      <c r="HO86" s="144"/>
      <c r="HP86" s="144"/>
      <c r="HQ86" s="144"/>
      <c r="HR86" s="144"/>
      <c r="HS86" s="144"/>
      <c r="HT86" s="144"/>
      <c r="HU86" s="144"/>
      <c r="HV86" s="144"/>
      <c r="HW86" s="144"/>
      <c r="HX86" s="144"/>
      <c r="HY86" s="144"/>
      <c r="HZ86" s="144"/>
      <c r="IA86" s="144"/>
      <c r="IB86" s="144"/>
      <c r="IC86" s="144"/>
      <c r="ID86" s="144"/>
      <c r="IE86" s="144"/>
      <c r="IF86" s="144"/>
      <c r="IG86" s="144"/>
      <c r="IH86" s="144"/>
      <c r="II86" s="144"/>
      <c r="IJ86" s="144"/>
      <c r="IK86" s="144"/>
      <c r="IL86" s="145"/>
      <c r="IM86" s="145"/>
      <c r="IN86" s="145"/>
      <c r="IO86" s="145"/>
      <c r="IP86" s="145"/>
      <c r="IQ86" s="145"/>
      <c r="IR86" s="145"/>
      <c r="IS86" s="145"/>
      <c r="IT86" s="145"/>
      <c r="IU86" s="145"/>
      <c r="IV86" s="145"/>
      <c r="IW86" s="145"/>
      <c r="IX86" s="145"/>
      <c r="IY86" s="145"/>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7"/>
      <c r="MZ86" s="4"/>
    </row>
    <row r="87" spans="1:364" s="14" customFormat="1" ht="5.65" customHeight="1" x14ac:dyDescent="0.15">
      <c r="A87" s="26"/>
      <c r="B87" s="27"/>
      <c r="C87" s="27"/>
      <c r="D87" s="27"/>
      <c r="E87" s="27"/>
      <c r="F87" s="27"/>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c r="BI87" s="209"/>
      <c r="BJ87" s="209"/>
      <c r="BK87" s="209"/>
      <c r="BL87" s="210"/>
      <c r="BM87" s="210"/>
      <c r="BN87" s="210"/>
      <c r="BO87" s="210"/>
      <c r="BP87" s="210"/>
      <c r="BQ87" s="210"/>
      <c r="BR87" s="210"/>
      <c r="BS87" s="210"/>
      <c r="BT87" s="210"/>
      <c r="BU87" s="210"/>
      <c r="BV87" s="210"/>
      <c r="BW87" s="210"/>
      <c r="BX87" s="210"/>
      <c r="BY87" s="210"/>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8"/>
      <c r="FZ87" s="26"/>
      <c r="GA87" s="27"/>
      <c r="GB87" s="27"/>
      <c r="GC87" s="27"/>
      <c r="GD87" s="27"/>
      <c r="GE87" s="27"/>
      <c r="GF87" s="27"/>
      <c r="GG87" s="209"/>
      <c r="GH87" s="209"/>
      <c r="GI87" s="209"/>
      <c r="GJ87" s="209"/>
      <c r="GK87" s="209"/>
      <c r="GL87" s="209"/>
      <c r="GM87" s="209"/>
      <c r="GN87" s="209"/>
      <c r="GO87" s="209"/>
      <c r="GP87" s="209"/>
      <c r="GQ87" s="209"/>
      <c r="GR87" s="209"/>
      <c r="GS87" s="209"/>
      <c r="GT87" s="209"/>
      <c r="GU87" s="209"/>
      <c r="GV87" s="209"/>
      <c r="GW87" s="209"/>
      <c r="GX87" s="209"/>
      <c r="GY87" s="209"/>
      <c r="GZ87" s="209"/>
      <c r="HA87" s="209"/>
      <c r="HB87" s="209"/>
      <c r="HC87" s="209"/>
      <c r="HD87" s="209"/>
      <c r="HE87" s="209"/>
      <c r="HF87" s="209"/>
      <c r="HG87" s="209"/>
      <c r="HH87" s="209"/>
      <c r="HI87" s="209"/>
      <c r="HJ87" s="209"/>
      <c r="HK87" s="209"/>
      <c r="HL87" s="209"/>
      <c r="HM87" s="209"/>
      <c r="HN87" s="209"/>
      <c r="HO87" s="209"/>
      <c r="HP87" s="209"/>
      <c r="HQ87" s="209"/>
      <c r="HR87" s="209"/>
      <c r="HS87" s="209"/>
      <c r="HT87" s="209"/>
      <c r="HU87" s="209"/>
      <c r="HV87" s="209"/>
      <c r="HW87" s="209"/>
      <c r="HX87" s="209"/>
      <c r="HY87" s="209"/>
      <c r="HZ87" s="209"/>
      <c r="IA87" s="209"/>
      <c r="IB87" s="209"/>
      <c r="IC87" s="209"/>
      <c r="ID87" s="209"/>
      <c r="IE87" s="209"/>
      <c r="IF87" s="209"/>
      <c r="IG87" s="209"/>
      <c r="IH87" s="209"/>
      <c r="II87" s="209"/>
      <c r="IJ87" s="209"/>
      <c r="IK87" s="209"/>
      <c r="IL87" s="210"/>
      <c r="IM87" s="210"/>
      <c r="IN87" s="210"/>
      <c r="IO87" s="210"/>
      <c r="IP87" s="210"/>
      <c r="IQ87" s="210"/>
      <c r="IR87" s="210"/>
      <c r="IS87" s="210"/>
      <c r="IT87" s="210"/>
      <c r="IU87" s="210"/>
      <c r="IV87" s="210"/>
      <c r="IW87" s="210"/>
      <c r="IX87" s="210"/>
      <c r="IY87" s="210"/>
      <c r="IZ87" s="27"/>
      <c r="JA87" s="27"/>
      <c r="JB87" s="27"/>
      <c r="JC87" s="27"/>
      <c r="JD87" s="27"/>
      <c r="JE87" s="27"/>
      <c r="JF87" s="27"/>
      <c r="JG87" s="27"/>
      <c r="JH87" s="27"/>
      <c r="JI87" s="27"/>
      <c r="JJ87" s="27"/>
      <c r="JK87" s="27"/>
      <c r="JL87" s="27"/>
      <c r="JM87" s="27"/>
      <c r="JN87" s="27"/>
      <c r="JO87" s="27"/>
      <c r="JP87" s="27"/>
      <c r="JQ87" s="27"/>
      <c r="JR87" s="27"/>
      <c r="JS87" s="27"/>
      <c r="JT87" s="27"/>
      <c r="JU87" s="27"/>
      <c r="JV87" s="27"/>
      <c r="JW87" s="27"/>
      <c r="JX87" s="27"/>
      <c r="JY87" s="27"/>
      <c r="JZ87" s="27"/>
      <c r="KA87" s="27"/>
      <c r="KB87" s="27"/>
      <c r="KC87" s="27"/>
      <c r="KD87" s="27"/>
      <c r="KE87" s="27"/>
      <c r="KF87" s="27"/>
      <c r="KG87" s="27"/>
      <c r="KH87" s="27"/>
      <c r="KI87" s="27"/>
      <c r="KJ87" s="27"/>
      <c r="KK87" s="27"/>
      <c r="KL87" s="27"/>
      <c r="KM87" s="27"/>
      <c r="KN87" s="27"/>
      <c r="KO87" s="27"/>
      <c r="KP87" s="27"/>
      <c r="KQ87" s="27"/>
      <c r="KR87" s="27"/>
      <c r="KS87" s="27"/>
      <c r="KT87" s="27"/>
      <c r="KU87" s="27"/>
      <c r="KV87" s="27"/>
      <c r="KW87" s="27"/>
      <c r="KX87" s="27"/>
      <c r="KY87" s="27"/>
      <c r="KZ87" s="27"/>
      <c r="LA87" s="27"/>
      <c r="LB87" s="27"/>
      <c r="LC87" s="27"/>
      <c r="LD87" s="27"/>
      <c r="LE87" s="27"/>
      <c r="LF87" s="27"/>
      <c r="LG87" s="27"/>
      <c r="LH87" s="27"/>
      <c r="LI87" s="27"/>
      <c r="LJ87" s="27"/>
      <c r="LK87" s="27"/>
      <c r="LL87" s="27"/>
      <c r="LM87" s="27"/>
      <c r="LN87" s="27"/>
      <c r="LO87" s="27"/>
      <c r="LP87" s="27"/>
      <c r="LQ87" s="27"/>
      <c r="LR87" s="27"/>
      <c r="LS87" s="27"/>
      <c r="LT87" s="27"/>
      <c r="LU87" s="27"/>
      <c r="LV87" s="27"/>
      <c r="LW87" s="27"/>
      <c r="LX87" s="27"/>
      <c r="LY87" s="27"/>
      <c r="LZ87" s="27"/>
      <c r="MA87" s="27"/>
      <c r="MB87" s="27"/>
      <c r="MC87" s="27"/>
      <c r="MD87" s="27"/>
      <c r="ME87" s="27"/>
      <c r="MF87" s="27"/>
      <c r="MG87" s="27"/>
      <c r="MH87" s="27"/>
      <c r="MI87" s="27"/>
      <c r="MJ87" s="27"/>
      <c r="MK87" s="27"/>
      <c r="ML87" s="27"/>
      <c r="MM87" s="27"/>
      <c r="MN87" s="27"/>
      <c r="MO87" s="27"/>
      <c r="MP87" s="27"/>
      <c r="MQ87" s="27"/>
      <c r="MR87" s="27"/>
      <c r="MS87" s="27"/>
      <c r="MT87" s="27"/>
      <c r="MU87" s="27"/>
      <c r="MV87" s="27"/>
      <c r="MW87" s="27"/>
      <c r="MX87" s="27"/>
      <c r="MY87" s="28"/>
      <c r="MZ87" s="27"/>
    </row>
    <row r="88" spans="1:364" ht="5.65" customHeight="1" x14ac:dyDescent="0.15">
      <c r="A88" s="8"/>
      <c r="B88" s="4"/>
      <c r="C88" s="4"/>
      <c r="D88" s="4"/>
      <c r="E88" s="4"/>
      <c r="F88" s="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5"/>
      <c r="BM88" s="145"/>
      <c r="BN88" s="145"/>
      <c r="BO88" s="145"/>
      <c r="BP88" s="145"/>
      <c r="BQ88" s="145"/>
      <c r="BR88" s="145"/>
      <c r="BS88" s="145"/>
      <c r="BT88" s="145"/>
      <c r="BU88" s="145"/>
      <c r="BV88" s="145"/>
      <c r="BW88" s="145"/>
      <c r="BX88" s="145"/>
      <c r="BY88" s="145"/>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7"/>
      <c r="FZ88" s="8"/>
      <c r="GA88" s="4"/>
      <c r="GB88" s="4"/>
      <c r="GC88" s="4"/>
      <c r="GD88" s="4"/>
      <c r="GE88" s="4"/>
      <c r="GF88" s="4"/>
      <c r="GG88" s="144"/>
      <c r="GH88" s="144"/>
      <c r="GI88" s="144"/>
      <c r="GJ88" s="144"/>
      <c r="GK88" s="144"/>
      <c r="GL88" s="144"/>
      <c r="GM88" s="144"/>
      <c r="GN88" s="144"/>
      <c r="GO88" s="144"/>
      <c r="GP88" s="144"/>
      <c r="GQ88" s="144"/>
      <c r="GR88" s="144"/>
      <c r="GS88" s="144"/>
      <c r="GT88" s="144"/>
      <c r="GU88" s="144"/>
      <c r="GV88" s="144"/>
      <c r="GW88" s="144"/>
      <c r="GX88" s="144"/>
      <c r="GY88" s="144"/>
      <c r="GZ88" s="144"/>
      <c r="HA88" s="144"/>
      <c r="HB88" s="144"/>
      <c r="HC88" s="144"/>
      <c r="HD88" s="144"/>
      <c r="HE88" s="144"/>
      <c r="HF88" s="144"/>
      <c r="HG88" s="144"/>
      <c r="HH88" s="144"/>
      <c r="HI88" s="144"/>
      <c r="HJ88" s="144"/>
      <c r="HK88" s="144"/>
      <c r="HL88" s="144"/>
      <c r="HM88" s="144"/>
      <c r="HN88" s="144"/>
      <c r="HO88" s="144"/>
      <c r="HP88" s="144"/>
      <c r="HQ88" s="144"/>
      <c r="HR88" s="144"/>
      <c r="HS88" s="144"/>
      <c r="HT88" s="144"/>
      <c r="HU88" s="144"/>
      <c r="HV88" s="144"/>
      <c r="HW88" s="144"/>
      <c r="HX88" s="144"/>
      <c r="HY88" s="144"/>
      <c r="HZ88" s="144"/>
      <c r="IA88" s="144"/>
      <c r="IB88" s="144"/>
      <c r="IC88" s="144"/>
      <c r="ID88" s="144"/>
      <c r="IE88" s="144"/>
      <c r="IF88" s="144"/>
      <c r="IG88" s="144"/>
      <c r="IH88" s="144"/>
      <c r="II88" s="144"/>
      <c r="IJ88" s="144"/>
      <c r="IK88" s="144"/>
      <c r="IL88" s="145"/>
      <c r="IM88" s="145"/>
      <c r="IN88" s="145"/>
      <c r="IO88" s="145"/>
      <c r="IP88" s="145"/>
      <c r="IQ88" s="145"/>
      <c r="IR88" s="145"/>
      <c r="IS88" s="145"/>
      <c r="IT88" s="145"/>
      <c r="IU88" s="145"/>
      <c r="IV88" s="145"/>
      <c r="IW88" s="145"/>
      <c r="IX88" s="145"/>
      <c r="IY88" s="145"/>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7"/>
      <c r="MZ88" s="4"/>
    </row>
    <row r="89" spans="1:364" ht="5.65" customHeight="1" x14ac:dyDescent="0.15">
      <c r="A89" s="8"/>
      <c r="B89" s="4"/>
      <c r="C89" s="4"/>
      <c r="D89" s="4"/>
      <c r="E89" s="4"/>
      <c r="F89" s="4"/>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6"/>
      <c r="BI89" s="146"/>
      <c r="BJ89" s="146"/>
      <c r="BK89" s="146"/>
      <c r="BL89" s="146"/>
      <c r="BM89" s="146"/>
      <c r="BN89" s="146"/>
      <c r="BO89" s="146"/>
      <c r="BP89" s="146"/>
      <c r="BQ89" s="146"/>
      <c r="BR89" s="146"/>
      <c r="BS89" s="146"/>
      <c r="BT89" s="146"/>
      <c r="BU89" s="146"/>
      <c r="BV89" s="146"/>
      <c r="BW89" s="146"/>
      <c r="BX89" s="146"/>
      <c r="BY89" s="146"/>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7"/>
      <c r="FZ89" s="8"/>
      <c r="GA89" s="4"/>
      <c r="GB89" s="4"/>
      <c r="GC89" s="4"/>
      <c r="GD89" s="4"/>
      <c r="GE89" s="4"/>
      <c r="GF89" s="4"/>
      <c r="GG89" s="146"/>
      <c r="GH89" s="146"/>
      <c r="GI89" s="146"/>
      <c r="GJ89" s="146"/>
      <c r="GK89" s="146"/>
      <c r="GL89" s="146"/>
      <c r="GM89" s="146"/>
      <c r="GN89" s="146"/>
      <c r="GO89" s="146"/>
      <c r="GP89" s="146"/>
      <c r="GQ89" s="146"/>
      <c r="GR89" s="146"/>
      <c r="GS89" s="146"/>
      <c r="GT89" s="146"/>
      <c r="GU89" s="146"/>
      <c r="GV89" s="146"/>
      <c r="GW89" s="146"/>
      <c r="GX89" s="146"/>
      <c r="GY89" s="146"/>
      <c r="GZ89" s="146"/>
      <c r="HA89" s="146"/>
      <c r="HB89" s="146"/>
      <c r="HC89" s="146"/>
      <c r="HD89" s="146"/>
      <c r="HE89" s="146"/>
      <c r="HF89" s="146"/>
      <c r="HG89" s="146"/>
      <c r="HH89" s="146"/>
      <c r="HI89" s="146"/>
      <c r="HJ89" s="146"/>
      <c r="HK89" s="146"/>
      <c r="HL89" s="146"/>
      <c r="HM89" s="146"/>
      <c r="HN89" s="146"/>
      <c r="HO89" s="146"/>
      <c r="HP89" s="146"/>
      <c r="HQ89" s="146"/>
      <c r="HR89" s="146"/>
      <c r="HS89" s="146"/>
      <c r="HT89" s="146"/>
      <c r="HU89" s="146"/>
      <c r="HV89" s="146"/>
      <c r="HW89" s="146"/>
      <c r="HX89" s="146"/>
      <c r="HY89" s="146"/>
      <c r="HZ89" s="146"/>
      <c r="IA89" s="146"/>
      <c r="IB89" s="146"/>
      <c r="IC89" s="146"/>
      <c r="ID89" s="146"/>
      <c r="IE89" s="146"/>
      <c r="IF89" s="146"/>
      <c r="IG89" s="146"/>
      <c r="IH89" s="146"/>
      <c r="II89" s="146"/>
      <c r="IJ89" s="146"/>
      <c r="IK89" s="146"/>
      <c r="IL89" s="146"/>
      <c r="IM89" s="146"/>
      <c r="IN89" s="146"/>
      <c r="IO89" s="146"/>
      <c r="IP89" s="146"/>
      <c r="IQ89" s="146"/>
      <c r="IR89" s="146"/>
      <c r="IS89" s="146"/>
      <c r="IT89" s="146"/>
      <c r="IU89" s="146"/>
      <c r="IV89" s="146"/>
      <c r="IW89" s="146"/>
      <c r="IX89" s="146"/>
      <c r="IY89" s="146"/>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7"/>
      <c r="MZ89" s="4"/>
    </row>
    <row r="90" spans="1:364" ht="5.65" customHeight="1" x14ac:dyDescent="0.15">
      <c r="A90" s="8"/>
      <c r="B90" s="4"/>
      <c r="C90" s="4"/>
      <c r="D90" s="4"/>
      <c r="E90" s="4"/>
      <c r="F90" s="4"/>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146"/>
      <c r="BT90" s="146"/>
      <c r="BU90" s="146"/>
      <c r="BV90" s="146"/>
      <c r="BW90" s="146"/>
      <c r="BX90" s="146"/>
      <c r="BY90" s="146"/>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7"/>
      <c r="FZ90" s="8"/>
      <c r="GA90" s="4"/>
      <c r="GB90" s="4"/>
      <c r="GC90" s="4"/>
      <c r="GD90" s="4"/>
      <c r="GE90" s="4"/>
      <c r="GF90" s="4"/>
      <c r="GG90" s="146"/>
      <c r="GH90" s="146"/>
      <c r="GI90" s="146"/>
      <c r="GJ90" s="146"/>
      <c r="GK90" s="146"/>
      <c r="GL90" s="146"/>
      <c r="GM90" s="146"/>
      <c r="GN90" s="146"/>
      <c r="GO90" s="146"/>
      <c r="GP90" s="146"/>
      <c r="GQ90" s="146"/>
      <c r="GR90" s="146"/>
      <c r="GS90" s="146"/>
      <c r="GT90" s="146"/>
      <c r="GU90" s="146"/>
      <c r="GV90" s="146"/>
      <c r="GW90" s="146"/>
      <c r="GX90" s="146"/>
      <c r="GY90" s="146"/>
      <c r="GZ90" s="146"/>
      <c r="HA90" s="146"/>
      <c r="HB90" s="146"/>
      <c r="HC90" s="146"/>
      <c r="HD90" s="146"/>
      <c r="HE90" s="146"/>
      <c r="HF90" s="146"/>
      <c r="HG90" s="146"/>
      <c r="HH90" s="146"/>
      <c r="HI90" s="146"/>
      <c r="HJ90" s="146"/>
      <c r="HK90" s="146"/>
      <c r="HL90" s="146"/>
      <c r="HM90" s="146"/>
      <c r="HN90" s="146"/>
      <c r="HO90" s="146"/>
      <c r="HP90" s="146"/>
      <c r="HQ90" s="146"/>
      <c r="HR90" s="146"/>
      <c r="HS90" s="146"/>
      <c r="HT90" s="146"/>
      <c r="HU90" s="146"/>
      <c r="HV90" s="146"/>
      <c r="HW90" s="146"/>
      <c r="HX90" s="146"/>
      <c r="HY90" s="146"/>
      <c r="HZ90" s="146"/>
      <c r="IA90" s="146"/>
      <c r="IB90" s="146"/>
      <c r="IC90" s="146"/>
      <c r="ID90" s="146"/>
      <c r="IE90" s="146"/>
      <c r="IF90" s="146"/>
      <c r="IG90" s="146"/>
      <c r="IH90" s="146"/>
      <c r="II90" s="146"/>
      <c r="IJ90" s="146"/>
      <c r="IK90" s="146"/>
      <c r="IL90" s="146"/>
      <c r="IM90" s="146"/>
      <c r="IN90" s="146"/>
      <c r="IO90" s="146"/>
      <c r="IP90" s="146"/>
      <c r="IQ90" s="146"/>
      <c r="IR90" s="146"/>
      <c r="IS90" s="146"/>
      <c r="IT90" s="146"/>
      <c r="IU90" s="146"/>
      <c r="IV90" s="146"/>
      <c r="IW90" s="146"/>
      <c r="IX90" s="146"/>
      <c r="IY90" s="146"/>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7"/>
      <c r="MZ90" s="4"/>
    </row>
    <row r="91" spans="1:364" ht="5.65" customHeight="1" x14ac:dyDescent="0.15">
      <c r="A91" s="8"/>
      <c r="B91" s="4"/>
      <c r="C91" s="4"/>
      <c r="D91" s="4"/>
      <c r="E91" s="4"/>
      <c r="F91" s="4"/>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c r="BC91" s="146"/>
      <c r="BD91" s="146"/>
      <c r="BE91" s="146"/>
      <c r="BF91" s="146"/>
      <c r="BG91" s="146"/>
      <c r="BH91" s="146"/>
      <c r="BI91" s="146"/>
      <c r="BJ91" s="146"/>
      <c r="BK91" s="146"/>
      <c r="BL91" s="146"/>
      <c r="BM91" s="146"/>
      <c r="BN91" s="146"/>
      <c r="BO91" s="146"/>
      <c r="BP91" s="146"/>
      <c r="BQ91" s="146"/>
      <c r="BR91" s="146"/>
      <c r="BS91" s="146"/>
      <c r="BT91" s="146"/>
      <c r="BU91" s="146"/>
      <c r="BV91" s="146"/>
      <c r="BW91" s="146"/>
      <c r="BX91" s="146"/>
      <c r="BY91" s="146"/>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7"/>
      <c r="FZ91" s="8"/>
      <c r="GA91" s="4"/>
      <c r="GB91" s="4"/>
      <c r="GC91" s="4"/>
      <c r="GD91" s="4"/>
      <c r="GE91" s="4"/>
      <c r="GF91" s="4"/>
      <c r="GG91" s="146"/>
      <c r="GH91" s="146"/>
      <c r="GI91" s="146"/>
      <c r="GJ91" s="146"/>
      <c r="GK91" s="146"/>
      <c r="GL91" s="146"/>
      <c r="GM91" s="146"/>
      <c r="GN91" s="146"/>
      <c r="GO91" s="146"/>
      <c r="GP91" s="146"/>
      <c r="GQ91" s="146"/>
      <c r="GR91" s="146"/>
      <c r="GS91" s="146"/>
      <c r="GT91" s="146"/>
      <c r="GU91" s="146"/>
      <c r="GV91" s="146"/>
      <c r="GW91" s="146"/>
      <c r="GX91" s="146"/>
      <c r="GY91" s="146"/>
      <c r="GZ91" s="146"/>
      <c r="HA91" s="146"/>
      <c r="HB91" s="146"/>
      <c r="HC91" s="146"/>
      <c r="HD91" s="146"/>
      <c r="HE91" s="146"/>
      <c r="HF91" s="146"/>
      <c r="HG91" s="146"/>
      <c r="HH91" s="146"/>
      <c r="HI91" s="146"/>
      <c r="HJ91" s="146"/>
      <c r="HK91" s="146"/>
      <c r="HL91" s="146"/>
      <c r="HM91" s="146"/>
      <c r="HN91" s="146"/>
      <c r="HO91" s="146"/>
      <c r="HP91" s="146"/>
      <c r="HQ91" s="146"/>
      <c r="HR91" s="146"/>
      <c r="HS91" s="146"/>
      <c r="HT91" s="146"/>
      <c r="HU91" s="146"/>
      <c r="HV91" s="146"/>
      <c r="HW91" s="146"/>
      <c r="HX91" s="146"/>
      <c r="HY91" s="146"/>
      <c r="HZ91" s="146"/>
      <c r="IA91" s="146"/>
      <c r="IB91" s="146"/>
      <c r="IC91" s="146"/>
      <c r="ID91" s="146"/>
      <c r="IE91" s="146"/>
      <c r="IF91" s="146"/>
      <c r="IG91" s="146"/>
      <c r="IH91" s="146"/>
      <c r="II91" s="146"/>
      <c r="IJ91" s="146"/>
      <c r="IK91" s="146"/>
      <c r="IL91" s="146"/>
      <c r="IM91" s="146"/>
      <c r="IN91" s="146"/>
      <c r="IO91" s="146"/>
      <c r="IP91" s="146"/>
      <c r="IQ91" s="146"/>
      <c r="IR91" s="146"/>
      <c r="IS91" s="146"/>
      <c r="IT91" s="146"/>
      <c r="IU91" s="146"/>
      <c r="IV91" s="146"/>
      <c r="IW91" s="146"/>
      <c r="IX91" s="146"/>
      <c r="IY91" s="146"/>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7"/>
      <c r="MZ91" s="4"/>
    </row>
    <row r="92" spans="1:364" ht="5.65" customHeight="1" x14ac:dyDescent="0.15">
      <c r="A92" s="8"/>
      <c r="B92" s="4"/>
      <c r="C92" s="4"/>
      <c r="D92" s="4"/>
      <c r="E92" s="4"/>
      <c r="F92" s="4"/>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7"/>
      <c r="FZ92" s="8"/>
      <c r="GA92" s="4"/>
      <c r="GB92" s="4"/>
      <c r="GC92" s="4"/>
      <c r="GD92" s="4"/>
      <c r="GE92" s="4"/>
      <c r="GF92" s="4"/>
      <c r="GG92" s="146"/>
      <c r="GH92" s="146"/>
      <c r="GI92" s="146"/>
      <c r="GJ92" s="146"/>
      <c r="GK92" s="146"/>
      <c r="GL92" s="146"/>
      <c r="GM92" s="146"/>
      <c r="GN92" s="146"/>
      <c r="GO92" s="146"/>
      <c r="GP92" s="146"/>
      <c r="GQ92" s="146"/>
      <c r="GR92" s="146"/>
      <c r="GS92" s="146"/>
      <c r="GT92" s="146"/>
      <c r="GU92" s="146"/>
      <c r="GV92" s="146"/>
      <c r="GW92" s="146"/>
      <c r="GX92" s="146"/>
      <c r="GY92" s="146"/>
      <c r="GZ92" s="146"/>
      <c r="HA92" s="146"/>
      <c r="HB92" s="146"/>
      <c r="HC92" s="146"/>
      <c r="HD92" s="146"/>
      <c r="HE92" s="146"/>
      <c r="HF92" s="146"/>
      <c r="HG92" s="146"/>
      <c r="HH92" s="146"/>
      <c r="HI92" s="146"/>
      <c r="HJ92" s="146"/>
      <c r="HK92" s="146"/>
      <c r="HL92" s="146"/>
      <c r="HM92" s="146"/>
      <c r="HN92" s="146"/>
      <c r="HO92" s="146"/>
      <c r="HP92" s="146"/>
      <c r="HQ92" s="146"/>
      <c r="HR92" s="146"/>
      <c r="HS92" s="146"/>
      <c r="HT92" s="146"/>
      <c r="HU92" s="146"/>
      <c r="HV92" s="146"/>
      <c r="HW92" s="146"/>
      <c r="HX92" s="146"/>
      <c r="HY92" s="146"/>
      <c r="HZ92" s="146"/>
      <c r="IA92" s="146"/>
      <c r="IB92" s="146"/>
      <c r="IC92" s="146"/>
      <c r="ID92" s="146"/>
      <c r="IE92" s="146"/>
      <c r="IF92" s="146"/>
      <c r="IG92" s="146"/>
      <c r="IH92" s="146"/>
      <c r="II92" s="146"/>
      <c r="IJ92" s="146"/>
      <c r="IK92" s="146"/>
      <c r="IL92" s="146"/>
      <c r="IM92" s="146"/>
      <c r="IN92" s="146"/>
      <c r="IO92" s="146"/>
      <c r="IP92" s="146"/>
      <c r="IQ92" s="146"/>
      <c r="IR92" s="146"/>
      <c r="IS92" s="146"/>
      <c r="IT92" s="146"/>
      <c r="IU92" s="146"/>
      <c r="IV92" s="146"/>
      <c r="IW92" s="146"/>
      <c r="IX92" s="146"/>
      <c r="IY92" s="146"/>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7"/>
      <c r="MZ92" s="4"/>
    </row>
    <row r="93" spans="1:364" ht="5.65" customHeight="1" x14ac:dyDescent="0.15">
      <c r="A93" s="8"/>
      <c r="B93" s="4"/>
      <c r="C93" s="4"/>
      <c r="D93" s="4"/>
      <c r="E93" s="4"/>
      <c r="F93" s="4"/>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c r="BI93" s="146"/>
      <c r="BJ93" s="146"/>
      <c r="BK93" s="146"/>
      <c r="BL93" s="146"/>
      <c r="BM93" s="146"/>
      <c r="BN93" s="146"/>
      <c r="BO93" s="146"/>
      <c r="BP93" s="146"/>
      <c r="BQ93" s="146"/>
      <c r="BR93" s="146"/>
      <c r="BS93" s="146"/>
      <c r="BT93" s="146"/>
      <c r="BU93" s="146"/>
      <c r="BV93" s="146"/>
      <c r="BW93" s="146"/>
      <c r="BX93" s="146"/>
      <c r="BY93" s="146"/>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7"/>
      <c r="FZ93" s="8"/>
      <c r="GA93" s="4"/>
      <c r="GB93" s="4"/>
      <c r="GC93" s="4"/>
      <c r="GD93" s="4"/>
      <c r="GE93" s="4"/>
      <c r="GF93" s="4"/>
      <c r="GG93" s="146"/>
      <c r="GH93" s="146"/>
      <c r="GI93" s="146"/>
      <c r="GJ93" s="146"/>
      <c r="GK93" s="146"/>
      <c r="GL93" s="146"/>
      <c r="GM93" s="146"/>
      <c r="GN93" s="146"/>
      <c r="GO93" s="146"/>
      <c r="GP93" s="146"/>
      <c r="GQ93" s="146"/>
      <c r="GR93" s="146"/>
      <c r="GS93" s="146"/>
      <c r="GT93" s="146"/>
      <c r="GU93" s="146"/>
      <c r="GV93" s="146"/>
      <c r="GW93" s="146"/>
      <c r="GX93" s="146"/>
      <c r="GY93" s="146"/>
      <c r="GZ93" s="146"/>
      <c r="HA93" s="146"/>
      <c r="HB93" s="146"/>
      <c r="HC93" s="146"/>
      <c r="HD93" s="146"/>
      <c r="HE93" s="146"/>
      <c r="HF93" s="146"/>
      <c r="HG93" s="146"/>
      <c r="HH93" s="146"/>
      <c r="HI93" s="146"/>
      <c r="HJ93" s="146"/>
      <c r="HK93" s="146"/>
      <c r="HL93" s="146"/>
      <c r="HM93" s="146"/>
      <c r="HN93" s="146"/>
      <c r="HO93" s="146"/>
      <c r="HP93" s="146"/>
      <c r="HQ93" s="146"/>
      <c r="HR93" s="146"/>
      <c r="HS93" s="146"/>
      <c r="HT93" s="146"/>
      <c r="HU93" s="146"/>
      <c r="HV93" s="146"/>
      <c r="HW93" s="146"/>
      <c r="HX93" s="146"/>
      <c r="HY93" s="146"/>
      <c r="HZ93" s="146"/>
      <c r="IA93" s="146"/>
      <c r="IB93" s="146"/>
      <c r="IC93" s="146"/>
      <c r="ID93" s="146"/>
      <c r="IE93" s="146"/>
      <c r="IF93" s="146"/>
      <c r="IG93" s="146"/>
      <c r="IH93" s="146"/>
      <c r="II93" s="146"/>
      <c r="IJ93" s="146"/>
      <c r="IK93" s="146"/>
      <c r="IL93" s="146"/>
      <c r="IM93" s="146"/>
      <c r="IN93" s="146"/>
      <c r="IO93" s="146"/>
      <c r="IP93" s="146"/>
      <c r="IQ93" s="146"/>
      <c r="IR93" s="146"/>
      <c r="IS93" s="146"/>
      <c r="IT93" s="146"/>
      <c r="IU93" s="146"/>
      <c r="IV93" s="146"/>
      <c r="IW93" s="146"/>
      <c r="IX93" s="146"/>
      <c r="IY93" s="146"/>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7"/>
      <c r="MZ93" s="4"/>
    </row>
    <row r="94" spans="1:364" ht="5.65" customHeight="1" x14ac:dyDescent="0.15">
      <c r="A94" s="8"/>
      <c r="B94" s="4"/>
      <c r="C94" s="4"/>
      <c r="D94" s="4"/>
      <c r="E94" s="4"/>
      <c r="F94" s="4"/>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146"/>
      <c r="BT94" s="146"/>
      <c r="BU94" s="146"/>
      <c r="BV94" s="146"/>
      <c r="BW94" s="146"/>
      <c r="BX94" s="146"/>
      <c r="BY94" s="146"/>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7"/>
      <c r="FZ94" s="8"/>
      <c r="GA94" s="4"/>
      <c r="GB94" s="4"/>
      <c r="GC94" s="4"/>
      <c r="GD94" s="4"/>
      <c r="GE94" s="4"/>
      <c r="GF94" s="4"/>
      <c r="GG94" s="146"/>
      <c r="GH94" s="146"/>
      <c r="GI94" s="146"/>
      <c r="GJ94" s="146"/>
      <c r="GK94" s="146"/>
      <c r="GL94" s="146"/>
      <c r="GM94" s="146"/>
      <c r="GN94" s="146"/>
      <c r="GO94" s="146"/>
      <c r="GP94" s="146"/>
      <c r="GQ94" s="146"/>
      <c r="GR94" s="146"/>
      <c r="GS94" s="146"/>
      <c r="GT94" s="146"/>
      <c r="GU94" s="146"/>
      <c r="GV94" s="146"/>
      <c r="GW94" s="146"/>
      <c r="GX94" s="146"/>
      <c r="GY94" s="146"/>
      <c r="GZ94" s="146"/>
      <c r="HA94" s="146"/>
      <c r="HB94" s="146"/>
      <c r="HC94" s="146"/>
      <c r="HD94" s="146"/>
      <c r="HE94" s="146"/>
      <c r="HF94" s="146"/>
      <c r="HG94" s="146"/>
      <c r="HH94" s="146"/>
      <c r="HI94" s="146"/>
      <c r="HJ94" s="146"/>
      <c r="HK94" s="146"/>
      <c r="HL94" s="146"/>
      <c r="HM94" s="146"/>
      <c r="HN94" s="146"/>
      <c r="HO94" s="146"/>
      <c r="HP94" s="146"/>
      <c r="HQ94" s="146"/>
      <c r="HR94" s="146"/>
      <c r="HS94" s="146"/>
      <c r="HT94" s="146"/>
      <c r="HU94" s="146"/>
      <c r="HV94" s="146"/>
      <c r="HW94" s="146"/>
      <c r="HX94" s="146"/>
      <c r="HY94" s="146"/>
      <c r="HZ94" s="146"/>
      <c r="IA94" s="146"/>
      <c r="IB94" s="146"/>
      <c r="IC94" s="146"/>
      <c r="ID94" s="146"/>
      <c r="IE94" s="146"/>
      <c r="IF94" s="146"/>
      <c r="IG94" s="146"/>
      <c r="IH94" s="146"/>
      <c r="II94" s="146"/>
      <c r="IJ94" s="146"/>
      <c r="IK94" s="146"/>
      <c r="IL94" s="146"/>
      <c r="IM94" s="146"/>
      <c r="IN94" s="146"/>
      <c r="IO94" s="146"/>
      <c r="IP94" s="146"/>
      <c r="IQ94" s="146"/>
      <c r="IR94" s="146"/>
      <c r="IS94" s="146"/>
      <c r="IT94" s="146"/>
      <c r="IU94" s="146"/>
      <c r="IV94" s="146"/>
      <c r="IW94" s="146"/>
      <c r="IX94" s="146"/>
      <c r="IY94" s="146"/>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7"/>
      <c r="MZ94" s="4"/>
    </row>
    <row r="95" spans="1:364" ht="5.65" customHeight="1" x14ac:dyDescent="0.15">
      <c r="A95" s="8"/>
      <c r="B95" s="4"/>
      <c r="C95" s="4"/>
      <c r="D95" s="4"/>
      <c r="E95" s="4"/>
      <c r="F95" s="4"/>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c r="BC95" s="146"/>
      <c r="BD95" s="146"/>
      <c r="BE95" s="146"/>
      <c r="BF95" s="146"/>
      <c r="BG95" s="146"/>
      <c r="BH95" s="146"/>
      <c r="BI95" s="146"/>
      <c r="BJ95" s="146"/>
      <c r="BK95" s="146"/>
      <c r="BL95" s="146"/>
      <c r="BM95" s="146"/>
      <c r="BN95" s="146"/>
      <c r="BO95" s="146"/>
      <c r="BP95" s="146"/>
      <c r="BQ95" s="146"/>
      <c r="BR95" s="146"/>
      <c r="BS95" s="146"/>
      <c r="BT95" s="146"/>
      <c r="BU95" s="146"/>
      <c r="BV95" s="146"/>
      <c r="BW95" s="146"/>
      <c r="BX95" s="146"/>
      <c r="BY95" s="146"/>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7"/>
      <c r="FZ95" s="8"/>
      <c r="GA95" s="4"/>
      <c r="GB95" s="4"/>
      <c r="GC95" s="4"/>
      <c r="GD95" s="4"/>
      <c r="GE95" s="4"/>
      <c r="GF95" s="4"/>
      <c r="GG95" s="146"/>
      <c r="GH95" s="146"/>
      <c r="GI95" s="146"/>
      <c r="GJ95" s="146"/>
      <c r="GK95" s="146"/>
      <c r="GL95" s="146"/>
      <c r="GM95" s="146"/>
      <c r="GN95" s="146"/>
      <c r="GO95" s="146"/>
      <c r="GP95" s="146"/>
      <c r="GQ95" s="146"/>
      <c r="GR95" s="146"/>
      <c r="GS95" s="146"/>
      <c r="GT95" s="146"/>
      <c r="GU95" s="146"/>
      <c r="GV95" s="146"/>
      <c r="GW95" s="146"/>
      <c r="GX95" s="146"/>
      <c r="GY95" s="146"/>
      <c r="GZ95" s="146"/>
      <c r="HA95" s="146"/>
      <c r="HB95" s="146"/>
      <c r="HC95" s="146"/>
      <c r="HD95" s="146"/>
      <c r="HE95" s="146"/>
      <c r="HF95" s="146"/>
      <c r="HG95" s="146"/>
      <c r="HH95" s="146"/>
      <c r="HI95" s="146"/>
      <c r="HJ95" s="146"/>
      <c r="HK95" s="146"/>
      <c r="HL95" s="146"/>
      <c r="HM95" s="146"/>
      <c r="HN95" s="146"/>
      <c r="HO95" s="146"/>
      <c r="HP95" s="146"/>
      <c r="HQ95" s="146"/>
      <c r="HR95" s="146"/>
      <c r="HS95" s="146"/>
      <c r="HT95" s="146"/>
      <c r="HU95" s="146"/>
      <c r="HV95" s="146"/>
      <c r="HW95" s="146"/>
      <c r="HX95" s="146"/>
      <c r="HY95" s="146"/>
      <c r="HZ95" s="146"/>
      <c r="IA95" s="146"/>
      <c r="IB95" s="146"/>
      <c r="IC95" s="146"/>
      <c r="ID95" s="146"/>
      <c r="IE95" s="146"/>
      <c r="IF95" s="146"/>
      <c r="IG95" s="146"/>
      <c r="IH95" s="146"/>
      <c r="II95" s="146"/>
      <c r="IJ95" s="146"/>
      <c r="IK95" s="146"/>
      <c r="IL95" s="146"/>
      <c r="IM95" s="146"/>
      <c r="IN95" s="146"/>
      <c r="IO95" s="146"/>
      <c r="IP95" s="146"/>
      <c r="IQ95" s="146"/>
      <c r="IR95" s="146"/>
      <c r="IS95" s="146"/>
      <c r="IT95" s="146"/>
      <c r="IU95" s="146"/>
      <c r="IV95" s="146"/>
      <c r="IW95" s="146"/>
      <c r="IX95" s="146"/>
      <c r="IY95" s="146"/>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7"/>
      <c r="MZ95" s="4"/>
    </row>
    <row r="96" spans="1:364" ht="5.65" customHeight="1" x14ac:dyDescent="0.15">
      <c r="A96" s="8"/>
      <c r="B96" s="4"/>
      <c r="C96" s="4"/>
      <c r="D96" s="4"/>
      <c r="E96" s="4"/>
      <c r="F96" s="4"/>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c r="BI96" s="146"/>
      <c r="BJ96" s="146"/>
      <c r="BK96" s="146"/>
      <c r="BL96" s="146"/>
      <c r="BM96" s="146"/>
      <c r="BN96" s="146"/>
      <c r="BO96" s="146"/>
      <c r="BP96" s="146"/>
      <c r="BQ96" s="146"/>
      <c r="BR96" s="146"/>
      <c r="BS96" s="146"/>
      <c r="BT96" s="146"/>
      <c r="BU96" s="146"/>
      <c r="BV96" s="146"/>
      <c r="BW96" s="146"/>
      <c r="BX96" s="146"/>
      <c r="BY96" s="146"/>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7"/>
      <c r="FZ96" s="8"/>
      <c r="GA96" s="4"/>
      <c r="GB96" s="4"/>
      <c r="GC96" s="4"/>
      <c r="GD96" s="4"/>
      <c r="GE96" s="4"/>
      <c r="GF96" s="4"/>
      <c r="GG96" s="146"/>
      <c r="GH96" s="146"/>
      <c r="GI96" s="146"/>
      <c r="GJ96" s="146"/>
      <c r="GK96" s="146"/>
      <c r="GL96" s="146"/>
      <c r="GM96" s="146"/>
      <c r="GN96" s="146"/>
      <c r="GO96" s="146"/>
      <c r="GP96" s="146"/>
      <c r="GQ96" s="146"/>
      <c r="GR96" s="146"/>
      <c r="GS96" s="146"/>
      <c r="GT96" s="146"/>
      <c r="GU96" s="146"/>
      <c r="GV96" s="146"/>
      <c r="GW96" s="146"/>
      <c r="GX96" s="146"/>
      <c r="GY96" s="146"/>
      <c r="GZ96" s="146"/>
      <c r="HA96" s="146"/>
      <c r="HB96" s="146"/>
      <c r="HC96" s="146"/>
      <c r="HD96" s="146"/>
      <c r="HE96" s="146"/>
      <c r="HF96" s="146"/>
      <c r="HG96" s="146"/>
      <c r="HH96" s="146"/>
      <c r="HI96" s="146"/>
      <c r="HJ96" s="146"/>
      <c r="HK96" s="146"/>
      <c r="HL96" s="146"/>
      <c r="HM96" s="146"/>
      <c r="HN96" s="146"/>
      <c r="HO96" s="146"/>
      <c r="HP96" s="146"/>
      <c r="HQ96" s="146"/>
      <c r="HR96" s="146"/>
      <c r="HS96" s="146"/>
      <c r="HT96" s="146"/>
      <c r="HU96" s="146"/>
      <c r="HV96" s="146"/>
      <c r="HW96" s="146"/>
      <c r="HX96" s="146"/>
      <c r="HY96" s="146"/>
      <c r="HZ96" s="146"/>
      <c r="IA96" s="146"/>
      <c r="IB96" s="146"/>
      <c r="IC96" s="146"/>
      <c r="ID96" s="146"/>
      <c r="IE96" s="146"/>
      <c r="IF96" s="146"/>
      <c r="IG96" s="146"/>
      <c r="IH96" s="146"/>
      <c r="II96" s="146"/>
      <c r="IJ96" s="146"/>
      <c r="IK96" s="146"/>
      <c r="IL96" s="146"/>
      <c r="IM96" s="146"/>
      <c r="IN96" s="146"/>
      <c r="IO96" s="146"/>
      <c r="IP96" s="146"/>
      <c r="IQ96" s="146"/>
      <c r="IR96" s="146"/>
      <c r="IS96" s="146"/>
      <c r="IT96" s="146"/>
      <c r="IU96" s="146"/>
      <c r="IV96" s="146"/>
      <c r="IW96" s="146"/>
      <c r="IX96" s="146"/>
      <c r="IY96" s="146"/>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7"/>
      <c r="MZ96" s="4"/>
    </row>
    <row r="97" spans="1:364" ht="5.65" customHeight="1" x14ac:dyDescent="0.15">
      <c r="A97" s="8"/>
      <c r="B97" s="4"/>
      <c r="C97" s="4"/>
      <c r="D97" s="4"/>
      <c r="E97" s="4"/>
      <c r="F97" s="4"/>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c r="BC97" s="146"/>
      <c r="BD97" s="146"/>
      <c r="BE97" s="146"/>
      <c r="BF97" s="146"/>
      <c r="BG97" s="146"/>
      <c r="BH97" s="146"/>
      <c r="BI97" s="146"/>
      <c r="BJ97" s="146"/>
      <c r="BK97" s="146"/>
      <c r="BL97" s="146"/>
      <c r="BM97" s="146"/>
      <c r="BN97" s="146"/>
      <c r="BO97" s="146"/>
      <c r="BP97" s="146"/>
      <c r="BQ97" s="146"/>
      <c r="BR97" s="146"/>
      <c r="BS97" s="146"/>
      <c r="BT97" s="146"/>
      <c r="BU97" s="146"/>
      <c r="BV97" s="146"/>
      <c r="BW97" s="146"/>
      <c r="BX97" s="146"/>
      <c r="BY97" s="146"/>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7"/>
      <c r="FZ97" s="8"/>
      <c r="GA97" s="4"/>
      <c r="GB97" s="4"/>
      <c r="GC97" s="4"/>
      <c r="GD97" s="4"/>
      <c r="GE97" s="4"/>
      <c r="GF97" s="4"/>
      <c r="GG97" s="146"/>
      <c r="GH97" s="146"/>
      <c r="GI97" s="146"/>
      <c r="GJ97" s="146"/>
      <c r="GK97" s="146"/>
      <c r="GL97" s="146"/>
      <c r="GM97" s="146"/>
      <c r="GN97" s="146"/>
      <c r="GO97" s="146"/>
      <c r="GP97" s="146"/>
      <c r="GQ97" s="146"/>
      <c r="GR97" s="146"/>
      <c r="GS97" s="146"/>
      <c r="GT97" s="146"/>
      <c r="GU97" s="146"/>
      <c r="GV97" s="146"/>
      <c r="GW97" s="146"/>
      <c r="GX97" s="146"/>
      <c r="GY97" s="146"/>
      <c r="GZ97" s="146"/>
      <c r="HA97" s="146"/>
      <c r="HB97" s="146"/>
      <c r="HC97" s="146"/>
      <c r="HD97" s="146"/>
      <c r="HE97" s="146"/>
      <c r="HF97" s="146"/>
      <c r="HG97" s="146"/>
      <c r="HH97" s="146"/>
      <c r="HI97" s="146"/>
      <c r="HJ97" s="146"/>
      <c r="HK97" s="146"/>
      <c r="HL97" s="146"/>
      <c r="HM97" s="146"/>
      <c r="HN97" s="146"/>
      <c r="HO97" s="146"/>
      <c r="HP97" s="146"/>
      <c r="HQ97" s="146"/>
      <c r="HR97" s="146"/>
      <c r="HS97" s="146"/>
      <c r="HT97" s="146"/>
      <c r="HU97" s="146"/>
      <c r="HV97" s="146"/>
      <c r="HW97" s="146"/>
      <c r="HX97" s="146"/>
      <c r="HY97" s="146"/>
      <c r="HZ97" s="146"/>
      <c r="IA97" s="146"/>
      <c r="IB97" s="146"/>
      <c r="IC97" s="146"/>
      <c r="ID97" s="146"/>
      <c r="IE97" s="146"/>
      <c r="IF97" s="146"/>
      <c r="IG97" s="146"/>
      <c r="IH97" s="146"/>
      <c r="II97" s="146"/>
      <c r="IJ97" s="146"/>
      <c r="IK97" s="146"/>
      <c r="IL97" s="146"/>
      <c r="IM97" s="146"/>
      <c r="IN97" s="146"/>
      <c r="IO97" s="146"/>
      <c r="IP97" s="146"/>
      <c r="IQ97" s="146"/>
      <c r="IR97" s="146"/>
      <c r="IS97" s="146"/>
      <c r="IT97" s="146"/>
      <c r="IU97" s="146"/>
      <c r="IV97" s="146"/>
      <c r="IW97" s="146"/>
      <c r="IX97" s="146"/>
      <c r="IY97" s="146"/>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7"/>
      <c r="MZ97" s="4"/>
    </row>
    <row r="98" spans="1:364" ht="5.65" customHeight="1" x14ac:dyDescent="0.15">
      <c r="A98" s="8"/>
      <c r="B98" s="4"/>
      <c r="C98" s="4"/>
      <c r="D98" s="4"/>
      <c r="E98" s="4"/>
      <c r="F98" s="4"/>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c r="BI98" s="146"/>
      <c r="BJ98" s="146"/>
      <c r="BK98" s="146"/>
      <c r="BL98" s="146"/>
      <c r="BM98" s="146"/>
      <c r="BN98" s="146"/>
      <c r="BO98" s="146"/>
      <c r="BP98" s="146"/>
      <c r="BQ98" s="146"/>
      <c r="BR98" s="146"/>
      <c r="BS98" s="146"/>
      <c r="BT98" s="146"/>
      <c r="BU98" s="146"/>
      <c r="BV98" s="146"/>
      <c r="BW98" s="146"/>
      <c r="BX98" s="146"/>
      <c r="BY98" s="146"/>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7"/>
      <c r="FZ98" s="8"/>
      <c r="GA98" s="4"/>
      <c r="GB98" s="4"/>
      <c r="GC98" s="4"/>
      <c r="GD98" s="4"/>
      <c r="GE98" s="4"/>
      <c r="GF98" s="4"/>
      <c r="GG98" s="146"/>
      <c r="GH98" s="146"/>
      <c r="GI98" s="146"/>
      <c r="GJ98" s="146"/>
      <c r="GK98" s="146"/>
      <c r="GL98" s="146"/>
      <c r="GM98" s="146"/>
      <c r="GN98" s="146"/>
      <c r="GO98" s="146"/>
      <c r="GP98" s="146"/>
      <c r="GQ98" s="146"/>
      <c r="GR98" s="146"/>
      <c r="GS98" s="146"/>
      <c r="GT98" s="146"/>
      <c r="GU98" s="146"/>
      <c r="GV98" s="146"/>
      <c r="GW98" s="146"/>
      <c r="GX98" s="146"/>
      <c r="GY98" s="146"/>
      <c r="GZ98" s="146"/>
      <c r="HA98" s="146"/>
      <c r="HB98" s="146"/>
      <c r="HC98" s="146"/>
      <c r="HD98" s="146"/>
      <c r="HE98" s="146"/>
      <c r="HF98" s="146"/>
      <c r="HG98" s="146"/>
      <c r="HH98" s="146"/>
      <c r="HI98" s="146"/>
      <c r="HJ98" s="146"/>
      <c r="HK98" s="146"/>
      <c r="HL98" s="146"/>
      <c r="HM98" s="146"/>
      <c r="HN98" s="146"/>
      <c r="HO98" s="146"/>
      <c r="HP98" s="146"/>
      <c r="HQ98" s="146"/>
      <c r="HR98" s="146"/>
      <c r="HS98" s="146"/>
      <c r="HT98" s="146"/>
      <c r="HU98" s="146"/>
      <c r="HV98" s="146"/>
      <c r="HW98" s="146"/>
      <c r="HX98" s="146"/>
      <c r="HY98" s="146"/>
      <c r="HZ98" s="146"/>
      <c r="IA98" s="146"/>
      <c r="IB98" s="146"/>
      <c r="IC98" s="146"/>
      <c r="ID98" s="146"/>
      <c r="IE98" s="146"/>
      <c r="IF98" s="146"/>
      <c r="IG98" s="146"/>
      <c r="IH98" s="146"/>
      <c r="II98" s="146"/>
      <c r="IJ98" s="146"/>
      <c r="IK98" s="146"/>
      <c r="IL98" s="146"/>
      <c r="IM98" s="146"/>
      <c r="IN98" s="146"/>
      <c r="IO98" s="146"/>
      <c r="IP98" s="146"/>
      <c r="IQ98" s="146"/>
      <c r="IR98" s="146"/>
      <c r="IS98" s="146"/>
      <c r="IT98" s="146"/>
      <c r="IU98" s="146"/>
      <c r="IV98" s="146"/>
      <c r="IW98" s="146"/>
      <c r="IX98" s="146"/>
      <c r="IY98" s="146"/>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7"/>
      <c r="MZ98" s="4"/>
    </row>
    <row r="99" spans="1:364" ht="5.65" customHeight="1" x14ac:dyDescent="0.15">
      <c r="A99" s="8"/>
      <c r="B99" s="4"/>
      <c r="C99" s="4"/>
      <c r="D99" s="4"/>
      <c r="E99" s="4"/>
      <c r="F99" s="4"/>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7"/>
      <c r="FZ99" s="8"/>
      <c r="GA99" s="4"/>
      <c r="GB99" s="4"/>
      <c r="GC99" s="4"/>
      <c r="GD99" s="4"/>
      <c r="GE99" s="4"/>
      <c r="GF99" s="4"/>
      <c r="GG99" s="146"/>
      <c r="GH99" s="146"/>
      <c r="GI99" s="146"/>
      <c r="GJ99" s="146"/>
      <c r="GK99" s="146"/>
      <c r="GL99" s="146"/>
      <c r="GM99" s="146"/>
      <c r="GN99" s="146"/>
      <c r="GO99" s="146"/>
      <c r="GP99" s="146"/>
      <c r="GQ99" s="146"/>
      <c r="GR99" s="146"/>
      <c r="GS99" s="146"/>
      <c r="GT99" s="146"/>
      <c r="GU99" s="146"/>
      <c r="GV99" s="146"/>
      <c r="GW99" s="146"/>
      <c r="GX99" s="146"/>
      <c r="GY99" s="146"/>
      <c r="GZ99" s="146"/>
      <c r="HA99" s="146"/>
      <c r="HB99" s="146"/>
      <c r="HC99" s="146"/>
      <c r="HD99" s="146"/>
      <c r="HE99" s="146"/>
      <c r="HF99" s="146"/>
      <c r="HG99" s="146"/>
      <c r="HH99" s="146"/>
      <c r="HI99" s="146"/>
      <c r="HJ99" s="146"/>
      <c r="HK99" s="146"/>
      <c r="HL99" s="146"/>
      <c r="HM99" s="146"/>
      <c r="HN99" s="146"/>
      <c r="HO99" s="146"/>
      <c r="HP99" s="146"/>
      <c r="HQ99" s="146"/>
      <c r="HR99" s="146"/>
      <c r="HS99" s="146"/>
      <c r="HT99" s="146"/>
      <c r="HU99" s="146"/>
      <c r="HV99" s="146"/>
      <c r="HW99" s="146"/>
      <c r="HX99" s="146"/>
      <c r="HY99" s="146"/>
      <c r="HZ99" s="146"/>
      <c r="IA99" s="146"/>
      <c r="IB99" s="146"/>
      <c r="IC99" s="146"/>
      <c r="ID99" s="146"/>
      <c r="IE99" s="146"/>
      <c r="IF99" s="146"/>
      <c r="IG99" s="146"/>
      <c r="IH99" s="146"/>
      <c r="II99" s="146"/>
      <c r="IJ99" s="146"/>
      <c r="IK99" s="146"/>
      <c r="IL99" s="146"/>
      <c r="IM99" s="146"/>
      <c r="IN99" s="146"/>
      <c r="IO99" s="146"/>
      <c r="IP99" s="146"/>
      <c r="IQ99" s="146"/>
      <c r="IR99" s="146"/>
      <c r="IS99" s="146"/>
      <c r="IT99" s="146"/>
      <c r="IU99" s="146"/>
      <c r="IV99" s="146"/>
      <c r="IW99" s="146"/>
      <c r="IX99" s="146"/>
      <c r="IY99" s="146"/>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7"/>
      <c r="MZ99" s="4"/>
    </row>
    <row r="100" spans="1:364" ht="5.65" customHeight="1" x14ac:dyDescent="0.15">
      <c r="A100" s="8"/>
      <c r="B100" s="4"/>
      <c r="C100" s="4"/>
      <c r="D100" s="4"/>
      <c r="E100" s="4"/>
      <c r="F100" s="4"/>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c r="BV100" s="146"/>
      <c r="BW100" s="146"/>
      <c r="BX100" s="146"/>
      <c r="BY100" s="146"/>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7"/>
      <c r="FZ100" s="8"/>
      <c r="GA100" s="4"/>
      <c r="GB100" s="4"/>
      <c r="GC100" s="4"/>
      <c r="GD100" s="4"/>
      <c r="GE100" s="4"/>
      <c r="GF100" s="4"/>
      <c r="GG100" s="146"/>
      <c r="GH100" s="146"/>
      <c r="GI100" s="146"/>
      <c r="GJ100" s="146"/>
      <c r="GK100" s="146"/>
      <c r="GL100" s="146"/>
      <c r="GM100" s="146"/>
      <c r="GN100" s="146"/>
      <c r="GO100" s="146"/>
      <c r="GP100" s="146"/>
      <c r="GQ100" s="146"/>
      <c r="GR100" s="146"/>
      <c r="GS100" s="146"/>
      <c r="GT100" s="146"/>
      <c r="GU100" s="146"/>
      <c r="GV100" s="146"/>
      <c r="GW100" s="146"/>
      <c r="GX100" s="146"/>
      <c r="GY100" s="146"/>
      <c r="GZ100" s="146"/>
      <c r="HA100" s="146"/>
      <c r="HB100" s="146"/>
      <c r="HC100" s="146"/>
      <c r="HD100" s="146"/>
      <c r="HE100" s="146"/>
      <c r="HF100" s="146"/>
      <c r="HG100" s="146"/>
      <c r="HH100" s="146"/>
      <c r="HI100" s="146"/>
      <c r="HJ100" s="146"/>
      <c r="HK100" s="146"/>
      <c r="HL100" s="146"/>
      <c r="HM100" s="146"/>
      <c r="HN100" s="146"/>
      <c r="HO100" s="146"/>
      <c r="HP100" s="146"/>
      <c r="HQ100" s="146"/>
      <c r="HR100" s="146"/>
      <c r="HS100" s="146"/>
      <c r="HT100" s="146"/>
      <c r="HU100" s="146"/>
      <c r="HV100" s="146"/>
      <c r="HW100" s="146"/>
      <c r="HX100" s="146"/>
      <c r="HY100" s="146"/>
      <c r="HZ100" s="146"/>
      <c r="IA100" s="146"/>
      <c r="IB100" s="146"/>
      <c r="IC100" s="146"/>
      <c r="ID100" s="146"/>
      <c r="IE100" s="146"/>
      <c r="IF100" s="146"/>
      <c r="IG100" s="146"/>
      <c r="IH100" s="146"/>
      <c r="II100" s="146"/>
      <c r="IJ100" s="146"/>
      <c r="IK100" s="146"/>
      <c r="IL100" s="146"/>
      <c r="IM100" s="146"/>
      <c r="IN100" s="146"/>
      <c r="IO100" s="146"/>
      <c r="IP100" s="146"/>
      <c r="IQ100" s="146"/>
      <c r="IR100" s="146"/>
      <c r="IS100" s="146"/>
      <c r="IT100" s="146"/>
      <c r="IU100" s="146"/>
      <c r="IV100" s="146"/>
      <c r="IW100" s="146"/>
      <c r="IX100" s="146"/>
      <c r="IY100" s="146"/>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7"/>
      <c r="MZ100" s="4"/>
    </row>
    <row r="101" spans="1:364" ht="5.65" customHeight="1" x14ac:dyDescent="0.15">
      <c r="A101" s="8"/>
      <c r="B101" s="4"/>
      <c r="C101" s="4"/>
      <c r="D101" s="4"/>
      <c r="E101" s="4"/>
      <c r="F101" s="4"/>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c r="BI101" s="146"/>
      <c r="BJ101" s="146"/>
      <c r="BK101" s="146"/>
      <c r="BL101" s="146"/>
      <c r="BM101" s="146"/>
      <c r="BN101" s="146"/>
      <c r="BO101" s="146"/>
      <c r="BP101" s="146"/>
      <c r="BQ101" s="146"/>
      <c r="BR101" s="146"/>
      <c r="BS101" s="146"/>
      <c r="BT101" s="146"/>
      <c r="BU101" s="146"/>
      <c r="BV101" s="146"/>
      <c r="BW101" s="146"/>
      <c r="BX101" s="146"/>
      <c r="BY101" s="146"/>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7"/>
      <c r="FZ101" s="8"/>
      <c r="GA101" s="4"/>
      <c r="GB101" s="4"/>
      <c r="GC101" s="4"/>
      <c r="GD101" s="4"/>
      <c r="GE101" s="4"/>
      <c r="GF101" s="4"/>
      <c r="GG101" s="146"/>
      <c r="GH101" s="146"/>
      <c r="GI101" s="146"/>
      <c r="GJ101" s="146"/>
      <c r="GK101" s="146"/>
      <c r="GL101" s="146"/>
      <c r="GM101" s="146"/>
      <c r="GN101" s="146"/>
      <c r="GO101" s="146"/>
      <c r="GP101" s="146"/>
      <c r="GQ101" s="146"/>
      <c r="GR101" s="146"/>
      <c r="GS101" s="146"/>
      <c r="GT101" s="146"/>
      <c r="GU101" s="146"/>
      <c r="GV101" s="146"/>
      <c r="GW101" s="146"/>
      <c r="GX101" s="146"/>
      <c r="GY101" s="146"/>
      <c r="GZ101" s="146"/>
      <c r="HA101" s="146"/>
      <c r="HB101" s="146"/>
      <c r="HC101" s="146"/>
      <c r="HD101" s="146"/>
      <c r="HE101" s="146"/>
      <c r="HF101" s="146"/>
      <c r="HG101" s="146"/>
      <c r="HH101" s="146"/>
      <c r="HI101" s="146"/>
      <c r="HJ101" s="146"/>
      <c r="HK101" s="146"/>
      <c r="HL101" s="146"/>
      <c r="HM101" s="146"/>
      <c r="HN101" s="146"/>
      <c r="HO101" s="146"/>
      <c r="HP101" s="146"/>
      <c r="HQ101" s="146"/>
      <c r="HR101" s="146"/>
      <c r="HS101" s="146"/>
      <c r="HT101" s="146"/>
      <c r="HU101" s="146"/>
      <c r="HV101" s="146"/>
      <c r="HW101" s="146"/>
      <c r="HX101" s="146"/>
      <c r="HY101" s="146"/>
      <c r="HZ101" s="146"/>
      <c r="IA101" s="146"/>
      <c r="IB101" s="146"/>
      <c r="IC101" s="146"/>
      <c r="ID101" s="146"/>
      <c r="IE101" s="146"/>
      <c r="IF101" s="146"/>
      <c r="IG101" s="146"/>
      <c r="IH101" s="146"/>
      <c r="II101" s="146"/>
      <c r="IJ101" s="146"/>
      <c r="IK101" s="146"/>
      <c r="IL101" s="146"/>
      <c r="IM101" s="146"/>
      <c r="IN101" s="146"/>
      <c r="IO101" s="146"/>
      <c r="IP101" s="146"/>
      <c r="IQ101" s="146"/>
      <c r="IR101" s="146"/>
      <c r="IS101" s="146"/>
      <c r="IT101" s="146"/>
      <c r="IU101" s="146"/>
      <c r="IV101" s="146"/>
      <c r="IW101" s="146"/>
      <c r="IX101" s="146"/>
      <c r="IY101" s="146"/>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7"/>
      <c r="MZ101" s="4"/>
    </row>
    <row r="102" spans="1:364" ht="5.65" customHeight="1" x14ac:dyDescent="0.15">
      <c r="A102" s="8"/>
      <c r="B102" s="4"/>
      <c r="C102" s="4"/>
      <c r="D102" s="4"/>
      <c r="E102" s="4"/>
      <c r="F102" s="4"/>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c r="BV102" s="146"/>
      <c r="BW102" s="146"/>
      <c r="BX102" s="146"/>
      <c r="BY102" s="146"/>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7"/>
      <c r="FZ102" s="8"/>
      <c r="GA102" s="4"/>
      <c r="GB102" s="4"/>
      <c r="GC102" s="4"/>
      <c r="GD102" s="4"/>
      <c r="GE102" s="4"/>
      <c r="GF102" s="4"/>
      <c r="GG102" s="146"/>
      <c r="GH102" s="146"/>
      <c r="GI102" s="146"/>
      <c r="GJ102" s="146"/>
      <c r="GK102" s="146"/>
      <c r="GL102" s="146"/>
      <c r="GM102" s="146"/>
      <c r="GN102" s="146"/>
      <c r="GO102" s="146"/>
      <c r="GP102" s="146"/>
      <c r="GQ102" s="146"/>
      <c r="GR102" s="146"/>
      <c r="GS102" s="146"/>
      <c r="GT102" s="146"/>
      <c r="GU102" s="146"/>
      <c r="GV102" s="146"/>
      <c r="GW102" s="146"/>
      <c r="GX102" s="146"/>
      <c r="GY102" s="146"/>
      <c r="GZ102" s="146"/>
      <c r="HA102" s="146"/>
      <c r="HB102" s="146"/>
      <c r="HC102" s="146"/>
      <c r="HD102" s="146"/>
      <c r="HE102" s="146"/>
      <c r="HF102" s="146"/>
      <c r="HG102" s="146"/>
      <c r="HH102" s="146"/>
      <c r="HI102" s="146"/>
      <c r="HJ102" s="146"/>
      <c r="HK102" s="146"/>
      <c r="HL102" s="146"/>
      <c r="HM102" s="146"/>
      <c r="HN102" s="146"/>
      <c r="HO102" s="146"/>
      <c r="HP102" s="146"/>
      <c r="HQ102" s="146"/>
      <c r="HR102" s="146"/>
      <c r="HS102" s="146"/>
      <c r="HT102" s="146"/>
      <c r="HU102" s="146"/>
      <c r="HV102" s="146"/>
      <c r="HW102" s="146"/>
      <c r="HX102" s="146"/>
      <c r="HY102" s="146"/>
      <c r="HZ102" s="146"/>
      <c r="IA102" s="146"/>
      <c r="IB102" s="146"/>
      <c r="IC102" s="146"/>
      <c r="ID102" s="146"/>
      <c r="IE102" s="146"/>
      <c r="IF102" s="146"/>
      <c r="IG102" s="146"/>
      <c r="IH102" s="146"/>
      <c r="II102" s="146"/>
      <c r="IJ102" s="146"/>
      <c r="IK102" s="146"/>
      <c r="IL102" s="146"/>
      <c r="IM102" s="146"/>
      <c r="IN102" s="146"/>
      <c r="IO102" s="146"/>
      <c r="IP102" s="146"/>
      <c r="IQ102" s="146"/>
      <c r="IR102" s="146"/>
      <c r="IS102" s="146"/>
      <c r="IT102" s="146"/>
      <c r="IU102" s="146"/>
      <c r="IV102" s="146"/>
      <c r="IW102" s="146"/>
      <c r="IX102" s="146"/>
      <c r="IY102" s="146"/>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7"/>
      <c r="MZ102" s="4"/>
    </row>
    <row r="103" spans="1:364" ht="5.65" customHeight="1" x14ac:dyDescent="0.15">
      <c r="A103" s="8"/>
      <c r="B103" s="4"/>
      <c r="C103" s="4"/>
      <c r="D103" s="4"/>
      <c r="E103" s="4"/>
      <c r="F103" s="4"/>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c r="BI103" s="146"/>
      <c r="BJ103" s="146"/>
      <c r="BK103" s="146"/>
      <c r="BL103" s="146"/>
      <c r="BM103" s="146"/>
      <c r="BN103" s="146"/>
      <c r="BO103" s="146"/>
      <c r="BP103" s="146"/>
      <c r="BQ103" s="146"/>
      <c r="BR103" s="146"/>
      <c r="BS103" s="146"/>
      <c r="BT103" s="146"/>
      <c r="BU103" s="146"/>
      <c r="BV103" s="146"/>
      <c r="BW103" s="146"/>
      <c r="BX103" s="146"/>
      <c r="BY103" s="146"/>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7"/>
      <c r="FZ103" s="8"/>
      <c r="GA103" s="4"/>
      <c r="GB103" s="4"/>
      <c r="GC103" s="4"/>
      <c r="GD103" s="4"/>
      <c r="GE103" s="4"/>
      <c r="GF103" s="4"/>
      <c r="GG103" s="146"/>
      <c r="GH103" s="146"/>
      <c r="GI103" s="146"/>
      <c r="GJ103" s="146"/>
      <c r="GK103" s="146"/>
      <c r="GL103" s="146"/>
      <c r="GM103" s="146"/>
      <c r="GN103" s="146"/>
      <c r="GO103" s="146"/>
      <c r="GP103" s="146"/>
      <c r="GQ103" s="146"/>
      <c r="GR103" s="146"/>
      <c r="GS103" s="146"/>
      <c r="GT103" s="146"/>
      <c r="GU103" s="146"/>
      <c r="GV103" s="146"/>
      <c r="GW103" s="146"/>
      <c r="GX103" s="146"/>
      <c r="GY103" s="146"/>
      <c r="GZ103" s="146"/>
      <c r="HA103" s="146"/>
      <c r="HB103" s="146"/>
      <c r="HC103" s="146"/>
      <c r="HD103" s="146"/>
      <c r="HE103" s="146"/>
      <c r="HF103" s="146"/>
      <c r="HG103" s="146"/>
      <c r="HH103" s="146"/>
      <c r="HI103" s="146"/>
      <c r="HJ103" s="146"/>
      <c r="HK103" s="146"/>
      <c r="HL103" s="146"/>
      <c r="HM103" s="146"/>
      <c r="HN103" s="146"/>
      <c r="HO103" s="146"/>
      <c r="HP103" s="146"/>
      <c r="HQ103" s="146"/>
      <c r="HR103" s="146"/>
      <c r="HS103" s="146"/>
      <c r="HT103" s="146"/>
      <c r="HU103" s="146"/>
      <c r="HV103" s="146"/>
      <c r="HW103" s="146"/>
      <c r="HX103" s="146"/>
      <c r="HY103" s="146"/>
      <c r="HZ103" s="146"/>
      <c r="IA103" s="146"/>
      <c r="IB103" s="146"/>
      <c r="IC103" s="146"/>
      <c r="ID103" s="146"/>
      <c r="IE103" s="146"/>
      <c r="IF103" s="146"/>
      <c r="IG103" s="146"/>
      <c r="IH103" s="146"/>
      <c r="II103" s="146"/>
      <c r="IJ103" s="146"/>
      <c r="IK103" s="146"/>
      <c r="IL103" s="146"/>
      <c r="IM103" s="146"/>
      <c r="IN103" s="146"/>
      <c r="IO103" s="146"/>
      <c r="IP103" s="146"/>
      <c r="IQ103" s="146"/>
      <c r="IR103" s="146"/>
      <c r="IS103" s="146"/>
      <c r="IT103" s="146"/>
      <c r="IU103" s="146"/>
      <c r="IV103" s="146"/>
      <c r="IW103" s="146"/>
      <c r="IX103" s="146"/>
      <c r="IY103" s="146"/>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7"/>
      <c r="MZ103" s="4"/>
    </row>
    <row r="104" spans="1:364" ht="5.65" customHeight="1" x14ac:dyDescent="0.15">
      <c r="A104" s="8"/>
      <c r="B104" s="4"/>
      <c r="C104" s="4"/>
      <c r="D104" s="4"/>
      <c r="E104" s="4"/>
      <c r="F104" s="4"/>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46"/>
      <c r="BD104" s="146"/>
      <c r="BE104" s="146"/>
      <c r="BF104" s="146"/>
      <c r="BG104" s="146"/>
      <c r="BH104" s="146"/>
      <c r="BI104" s="146"/>
      <c r="BJ104" s="146"/>
      <c r="BK104" s="146"/>
      <c r="BL104" s="146"/>
      <c r="BM104" s="146"/>
      <c r="BN104" s="146"/>
      <c r="BO104" s="146"/>
      <c r="BP104" s="146"/>
      <c r="BQ104" s="146"/>
      <c r="BR104" s="146"/>
      <c r="BS104" s="146"/>
      <c r="BT104" s="146"/>
      <c r="BU104" s="146"/>
      <c r="BV104" s="146"/>
      <c r="BW104" s="146"/>
      <c r="BX104" s="146"/>
      <c r="BY104" s="146"/>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7"/>
      <c r="FZ104" s="8"/>
      <c r="GA104" s="4"/>
      <c r="GB104" s="4"/>
      <c r="GC104" s="4"/>
      <c r="GD104" s="4"/>
      <c r="GE104" s="4"/>
      <c r="GF104" s="4"/>
      <c r="GG104" s="146"/>
      <c r="GH104" s="146"/>
      <c r="GI104" s="146"/>
      <c r="GJ104" s="146"/>
      <c r="GK104" s="146"/>
      <c r="GL104" s="146"/>
      <c r="GM104" s="146"/>
      <c r="GN104" s="146"/>
      <c r="GO104" s="146"/>
      <c r="GP104" s="146"/>
      <c r="GQ104" s="146"/>
      <c r="GR104" s="146"/>
      <c r="GS104" s="146"/>
      <c r="GT104" s="146"/>
      <c r="GU104" s="146"/>
      <c r="GV104" s="146"/>
      <c r="GW104" s="146"/>
      <c r="GX104" s="146"/>
      <c r="GY104" s="146"/>
      <c r="GZ104" s="146"/>
      <c r="HA104" s="146"/>
      <c r="HB104" s="146"/>
      <c r="HC104" s="146"/>
      <c r="HD104" s="146"/>
      <c r="HE104" s="146"/>
      <c r="HF104" s="146"/>
      <c r="HG104" s="146"/>
      <c r="HH104" s="146"/>
      <c r="HI104" s="146"/>
      <c r="HJ104" s="146"/>
      <c r="HK104" s="146"/>
      <c r="HL104" s="146"/>
      <c r="HM104" s="146"/>
      <c r="HN104" s="146"/>
      <c r="HO104" s="146"/>
      <c r="HP104" s="146"/>
      <c r="HQ104" s="146"/>
      <c r="HR104" s="146"/>
      <c r="HS104" s="146"/>
      <c r="HT104" s="146"/>
      <c r="HU104" s="146"/>
      <c r="HV104" s="146"/>
      <c r="HW104" s="146"/>
      <c r="HX104" s="146"/>
      <c r="HY104" s="146"/>
      <c r="HZ104" s="146"/>
      <c r="IA104" s="146"/>
      <c r="IB104" s="146"/>
      <c r="IC104" s="146"/>
      <c r="ID104" s="146"/>
      <c r="IE104" s="146"/>
      <c r="IF104" s="146"/>
      <c r="IG104" s="146"/>
      <c r="IH104" s="146"/>
      <c r="II104" s="146"/>
      <c r="IJ104" s="146"/>
      <c r="IK104" s="146"/>
      <c r="IL104" s="146"/>
      <c r="IM104" s="146"/>
      <c r="IN104" s="146"/>
      <c r="IO104" s="146"/>
      <c r="IP104" s="146"/>
      <c r="IQ104" s="146"/>
      <c r="IR104" s="146"/>
      <c r="IS104" s="146"/>
      <c r="IT104" s="146"/>
      <c r="IU104" s="146"/>
      <c r="IV104" s="146"/>
      <c r="IW104" s="146"/>
      <c r="IX104" s="146"/>
      <c r="IY104" s="146"/>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7"/>
      <c r="MZ104" s="4"/>
    </row>
    <row r="105" spans="1:364" ht="5.65" customHeight="1" x14ac:dyDescent="0.15">
      <c r="A105" s="8"/>
      <c r="B105" s="4"/>
      <c r="C105" s="4"/>
      <c r="D105" s="4"/>
      <c r="E105" s="4"/>
      <c r="F105" s="4"/>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146"/>
      <c r="BC105" s="146"/>
      <c r="BD105" s="146"/>
      <c r="BE105" s="146"/>
      <c r="BF105" s="146"/>
      <c r="BG105" s="146"/>
      <c r="BH105" s="146"/>
      <c r="BI105" s="146"/>
      <c r="BJ105" s="146"/>
      <c r="BK105" s="146"/>
      <c r="BL105" s="146"/>
      <c r="BM105" s="146"/>
      <c r="BN105" s="146"/>
      <c r="BO105" s="146"/>
      <c r="BP105" s="146"/>
      <c r="BQ105" s="146"/>
      <c r="BR105" s="146"/>
      <c r="BS105" s="146"/>
      <c r="BT105" s="146"/>
      <c r="BU105" s="146"/>
      <c r="BV105" s="146"/>
      <c r="BW105" s="146"/>
      <c r="BX105" s="146"/>
      <c r="BY105" s="146"/>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7"/>
      <c r="FZ105" s="8"/>
      <c r="GA105" s="4"/>
      <c r="GB105" s="4"/>
      <c r="GC105" s="4"/>
      <c r="GD105" s="4"/>
      <c r="GE105" s="4"/>
      <c r="GF105" s="4"/>
      <c r="GG105" s="146"/>
      <c r="GH105" s="146"/>
      <c r="GI105" s="146"/>
      <c r="GJ105" s="146"/>
      <c r="GK105" s="146"/>
      <c r="GL105" s="146"/>
      <c r="GM105" s="146"/>
      <c r="GN105" s="146"/>
      <c r="GO105" s="146"/>
      <c r="GP105" s="146"/>
      <c r="GQ105" s="146"/>
      <c r="GR105" s="146"/>
      <c r="GS105" s="146"/>
      <c r="GT105" s="146"/>
      <c r="GU105" s="146"/>
      <c r="GV105" s="146"/>
      <c r="GW105" s="146"/>
      <c r="GX105" s="146"/>
      <c r="GY105" s="146"/>
      <c r="GZ105" s="146"/>
      <c r="HA105" s="146"/>
      <c r="HB105" s="146"/>
      <c r="HC105" s="146"/>
      <c r="HD105" s="146"/>
      <c r="HE105" s="146"/>
      <c r="HF105" s="146"/>
      <c r="HG105" s="146"/>
      <c r="HH105" s="146"/>
      <c r="HI105" s="146"/>
      <c r="HJ105" s="146"/>
      <c r="HK105" s="146"/>
      <c r="HL105" s="146"/>
      <c r="HM105" s="146"/>
      <c r="HN105" s="146"/>
      <c r="HO105" s="146"/>
      <c r="HP105" s="146"/>
      <c r="HQ105" s="146"/>
      <c r="HR105" s="146"/>
      <c r="HS105" s="146"/>
      <c r="HT105" s="146"/>
      <c r="HU105" s="146"/>
      <c r="HV105" s="146"/>
      <c r="HW105" s="146"/>
      <c r="HX105" s="146"/>
      <c r="HY105" s="146"/>
      <c r="HZ105" s="146"/>
      <c r="IA105" s="146"/>
      <c r="IB105" s="146"/>
      <c r="IC105" s="146"/>
      <c r="ID105" s="146"/>
      <c r="IE105" s="146"/>
      <c r="IF105" s="146"/>
      <c r="IG105" s="146"/>
      <c r="IH105" s="146"/>
      <c r="II105" s="146"/>
      <c r="IJ105" s="146"/>
      <c r="IK105" s="146"/>
      <c r="IL105" s="146"/>
      <c r="IM105" s="146"/>
      <c r="IN105" s="146"/>
      <c r="IO105" s="146"/>
      <c r="IP105" s="146"/>
      <c r="IQ105" s="146"/>
      <c r="IR105" s="146"/>
      <c r="IS105" s="146"/>
      <c r="IT105" s="146"/>
      <c r="IU105" s="146"/>
      <c r="IV105" s="146"/>
      <c r="IW105" s="146"/>
      <c r="IX105" s="146"/>
      <c r="IY105" s="146"/>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7"/>
      <c r="MZ105" s="4"/>
    </row>
    <row r="106" spans="1:364" ht="5.65" customHeight="1" x14ac:dyDescent="0.15">
      <c r="A106" s="8"/>
      <c r="B106" s="4"/>
      <c r="C106" s="4"/>
      <c r="D106" s="4"/>
      <c r="E106" s="4"/>
      <c r="F106" s="4"/>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c r="BV106" s="146"/>
      <c r="BW106" s="146"/>
      <c r="BX106" s="146"/>
      <c r="BY106" s="146"/>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7"/>
      <c r="FZ106" s="8"/>
      <c r="GA106" s="4"/>
      <c r="GB106" s="4"/>
      <c r="GC106" s="4"/>
      <c r="GD106" s="4"/>
      <c r="GE106" s="4"/>
      <c r="GF106" s="4"/>
      <c r="GG106" s="146"/>
      <c r="GH106" s="146"/>
      <c r="GI106" s="146"/>
      <c r="GJ106" s="146"/>
      <c r="GK106" s="146"/>
      <c r="GL106" s="146"/>
      <c r="GM106" s="146"/>
      <c r="GN106" s="146"/>
      <c r="GO106" s="146"/>
      <c r="GP106" s="146"/>
      <c r="GQ106" s="146"/>
      <c r="GR106" s="146"/>
      <c r="GS106" s="146"/>
      <c r="GT106" s="146"/>
      <c r="GU106" s="146"/>
      <c r="GV106" s="146"/>
      <c r="GW106" s="146"/>
      <c r="GX106" s="146"/>
      <c r="GY106" s="146"/>
      <c r="GZ106" s="146"/>
      <c r="HA106" s="146"/>
      <c r="HB106" s="146"/>
      <c r="HC106" s="146"/>
      <c r="HD106" s="146"/>
      <c r="HE106" s="146"/>
      <c r="HF106" s="146"/>
      <c r="HG106" s="146"/>
      <c r="HH106" s="146"/>
      <c r="HI106" s="146"/>
      <c r="HJ106" s="146"/>
      <c r="HK106" s="146"/>
      <c r="HL106" s="146"/>
      <c r="HM106" s="146"/>
      <c r="HN106" s="146"/>
      <c r="HO106" s="146"/>
      <c r="HP106" s="146"/>
      <c r="HQ106" s="146"/>
      <c r="HR106" s="146"/>
      <c r="HS106" s="146"/>
      <c r="HT106" s="146"/>
      <c r="HU106" s="146"/>
      <c r="HV106" s="146"/>
      <c r="HW106" s="146"/>
      <c r="HX106" s="146"/>
      <c r="HY106" s="146"/>
      <c r="HZ106" s="146"/>
      <c r="IA106" s="146"/>
      <c r="IB106" s="146"/>
      <c r="IC106" s="146"/>
      <c r="ID106" s="146"/>
      <c r="IE106" s="146"/>
      <c r="IF106" s="146"/>
      <c r="IG106" s="146"/>
      <c r="IH106" s="146"/>
      <c r="II106" s="146"/>
      <c r="IJ106" s="146"/>
      <c r="IK106" s="146"/>
      <c r="IL106" s="146"/>
      <c r="IM106" s="146"/>
      <c r="IN106" s="146"/>
      <c r="IO106" s="146"/>
      <c r="IP106" s="146"/>
      <c r="IQ106" s="146"/>
      <c r="IR106" s="146"/>
      <c r="IS106" s="146"/>
      <c r="IT106" s="146"/>
      <c r="IU106" s="146"/>
      <c r="IV106" s="146"/>
      <c r="IW106" s="146"/>
      <c r="IX106" s="146"/>
      <c r="IY106" s="146"/>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7"/>
      <c r="MZ106" s="4"/>
    </row>
    <row r="107" spans="1:364" ht="5.65" customHeight="1" x14ac:dyDescent="0.15">
      <c r="A107" s="8"/>
      <c r="B107" s="4"/>
      <c r="C107" s="4"/>
      <c r="D107" s="4"/>
      <c r="E107" s="4"/>
      <c r="F107" s="4"/>
      <c r="G107" s="146"/>
      <c r="H107" s="146"/>
      <c r="I107" s="146"/>
      <c r="J107" s="146"/>
      <c r="K107" s="146"/>
      <c r="L107" s="146"/>
      <c r="M107" s="146"/>
      <c r="N107" s="146"/>
      <c r="O107" s="146"/>
      <c r="P107" s="146"/>
      <c r="Q107" s="146"/>
      <c r="R107" s="146"/>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6"/>
      <c r="BD107" s="146"/>
      <c r="BE107" s="146"/>
      <c r="BF107" s="146"/>
      <c r="BG107" s="146"/>
      <c r="BH107" s="146"/>
      <c r="BI107" s="146"/>
      <c r="BJ107" s="146"/>
      <c r="BK107" s="146"/>
      <c r="BL107" s="146"/>
      <c r="BM107" s="146"/>
      <c r="BN107" s="146"/>
      <c r="BO107" s="146"/>
      <c r="BP107" s="146"/>
      <c r="BQ107" s="146"/>
      <c r="BR107" s="146"/>
      <c r="BS107" s="146"/>
      <c r="BT107" s="146"/>
      <c r="BU107" s="146"/>
      <c r="BV107" s="146"/>
      <c r="BW107" s="146"/>
      <c r="BX107" s="146"/>
      <c r="BY107" s="146"/>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7"/>
      <c r="FZ107" s="8"/>
      <c r="GA107" s="4"/>
      <c r="GB107" s="4"/>
      <c r="GC107" s="4"/>
      <c r="GD107" s="4"/>
      <c r="GE107" s="4"/>
      <c r="GF107" s="4"/>
      <c r="GG107" s="146"/>
      <c r="GH107" s="146"/>
      <c r="GI107" s="146"/>
      <c r="GJ107" s="146"/>
      <c r="GK107" s="146"/>
      <c r="GL107" s="146"/>
      <c r="GM107" s="146"/>
      <c r="GN107" s="146"/>
      <c r="GO107" s="146"/>
      <c r="GP107" s="146"/>
      <c r="GQ107" s="146"/>
      <c r="GR107" s="146"/>
      <c r="GS107" s="146"/>
      <c r="GT107" s="146"/>
      <c r="GU107" s="146"/>
      <c r="GV107" s="146"/>
      <c r="GW107" s="146"/>
      <c r="GX107" s="146"/>
      <c r="GY107" s="146"/>
      <c r="GZ107" s="146"/>
      <c r="HA107" s="146"/>
      <c r="HB107" s="146"/>
      <c r="HC107" s="146"/>
      <c r="HD107" s="146"/>
      <c r="HE107" s="146"/>
      <c r="HF107" s="146"/>
      <c r="HG107" s="146"/>
      <c r="HH107" s="146"/>
      <c r="HI107" s="146"/>
      <c r="HJ107" s="146"/>
      <c r="HK107" s="146"/>
      <c r="HL107" s="146"/>
      <c r="HM107" s="146"/>
      <c r="HN107" s="146"/>
      <c r="HO107" s="146"/>
      <c r="HP107" s="146"/>
      <c r="HQ107" s="146"/>
      <c r="HR107" s="146"/>
      <c r="HS107" s="146"/>
      <c r="HT107" s="146"/>
      <c r="HU107" s="146"/>
      <c r="HV107" s="146"/>
      <c r="HW107" s="146"/>
      <c r="HX107" s="146"/>
      <c r="HY107" s="146"/>
      <c r="HZ107" s="146"/>
      <c r="IA107" s="146"/>
      <c r="IB107" s="146"/>
      <c r="IC107" s="146"/>
      <c r="ID107" s="146"/>
      <c r="IE107" s="146"/>
      <c r="IF107" s="146"/>
      <c r="IG107" s="146"/>
      <c r="IH107" s="146"/>
      <c r="II107" s="146"/>
      <c r="IJ107" s="146"/>
      <c r="IK107" s="146"/>
      <c r="IL107" s="146"/>
      <c r="IM107" s="146"/>
      <c r="IN107" s="146"/>
      <c r="IO107" s="146"/>
      <c r="IP107" s="146"/>
      <c r="IQ107" s="146"/>
      <c r="IR107" s="146"/>
      <c r="IS107" s="146"/>
      <c r="IT107" s="146"/>
      <c r="IU107" s="146"/>
      <c r="IV107" s="146"/>
      <c r="IW107" s="146"/>
      <c r="IX107" s="146"/>
      <c r="IY107" s="146"/>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7"/>
      <c r="MZ107" s="4"/>
    </row>
    <row r="108" spans="1:364" ht="5.65" customHeight="1" x14ac:dyDescent="0.15">
      <c r="A108" s="8"/>
      <c r="B108" s="4"/>
      <c r="C108" s="4"/>
      <c r="D108" s="4"/>
      <c r="E108" s="4"/>
      <c r="F108" s="4"/>
      <c r="G108" s="146"/>
      <c r="H108" s="146"/>
      <c r="I108" s="146"/>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3"/>
      <c r="BH108" s="13"/>
      <c r="BI108" s="13"/>
      <c r="BJ108" s="13"/>
      <c r="BK108" s="13"/>
      <c r="BL108" s="13"/>
      <c r="BM108" s="13"/>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3"/>
      <c r="DE108" s="13"/>
      <c r="DF108" s="13"/>
      <c r="DG108" s="13"/>
      <c r="DH108" s="13"/>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7"/>
      <c r="FZ108" s="8"/>
      <c r="GA108" s="4"/>
      <c r="GB108" s="4"/>
      <c r="GC108" s="4"/>
      <c r="GD108" s="4"/>
      <c r="GE108" s="4"/>
      <c r="GF108" s="4"/>
      <c r="GG108" s="146"/>
      <c r="GH108" s="146"/>
      <c r="GI108" s="146"/>
      <c r="GJ108" s="146"/>
      <c r="GK108" s="146"/>
      <c r="GL108" s="146"/>
      <c r="GM108" s="146"/>
      <c r="GN108" s="146"/>
      <c r="GO108" s="146"/>
      <c r="GP108" s="146"/>
      <c r="GQ108" s="146"/>
      <c r="GR108" s="146"/>
      <c r="GS108" s="146"/>
      <c r="GT108" s="146"/>
      <c r="GU108" s="146"/>
      <c r="GV108" s="146"/>
      <c r="GW108" s="146"/>
      <c r="GX108" s="146"/>
      <c r="GY108" s="146"/>
      <c r="GZ108" s="146"/>
      <c r="HA108" s="146"/>
      <c r="HB108" s="146"/>
      <c r="HC108" s="146"/>
      <c r="HD108" s="146"/>
      <c r="HE108" s="146"/>
      <c r="HF108" s="146"/>
      <c r="HG108" s="146"/>
      <c r="HH108" s="146"/>
      <c r="HI108" s="146"/>
      <c r="HJ108" s="146"/>
      <c r="HK108" s="146"/>
      <c r="HL108" s="146"/>
      <c r="HM108" s="146"/>
      <c r="HN108" s="146"/>
      <c r="HO108" s="146"/>
      <c r="HP108" s="146"/>
      <c r="HQ108" s="146"/>
      <c r="HR108" s="146"/>
      <c r="HS108" s="146"/>
      <c r="HT108" s="146"/>
      <c r="HU108" s="146"/>
      <c r="HV108" s="146"/>
      <c r="HW108" s="146"/>
      <c r="HX108" s="146"/>
      <c r="HY108" s="146"/>
      <c r="HZ108" s="146"/>
      <c r="IA108" s="146"/>
      <c r="IB108" s="146"/>
      <c r="IC108" s="146"/>
      <c r="ID108" s="146"/>
      <c r="IE108" s="146"/>
      <c r="IF108" s="146"/>
      <c r="IG108" s="13"/>
      <c r="IH108" s="13"/>
      <c r="II108" s="13"/>
      <c r="IJ108" s="13"/>
      <c r="IK108" s="13"/>
      <c r="IL108" s="13"/>
      <c r="IM108" s="13"/>
      <c r="IN108" s="13"/>
      <c r="IO108" s="13"/>
      <c r="IP108" s="13"/>
      <c r="IQ108" s="13"/>
      <c r="IR108" s="13"/>
      <c r="IS108" s="13"/>
      <c r="IT108" s="13"/>
      <c r="IU108" s="13"/>
      <c r="IV108" s="13"/>
      <c r="IW108" s="13"/>
      <c r="IX108" s="13"/>
      <c r="IY108" s="13"/>
      <c r="IZ108" s="13"/>
      <c r="JA108" s="13"/>
      <c r="JB108" s="13"/>
      <c r="JC108" s="13"/>
      <c r="JD108" s="13"/>
      <c r="JE108" s="13"/>
      <c r="JF108" s="13"/>
      <c r="JG108" s="13"/>
      <c r="JH108" s="13"/>
      <c r="JI108" s="13"/>
      <c r="JJ108" s="13"/>
      <c r="JK108" s="13"/>
      <c r="JL108" s="13"/>
      <c r="JM108" s="13"/>
      <c r="JN108" s="13"/>
      <c r="JO108" s="13"/>
      <c r="JP108" s="13"/>
      <c r="JQ108" s="13"/>
      <c r="JR108" s="13"/>
      <c r="JS108" s="13"/>
      <c r="JT108" s="13"/>
      <c r="JU108" s="13"/>
      <c r="JV108" s="13"/>
      <c r="JW108" s="13"/>
      <c r="JX108" s="13"/>
      <c r="JY108" s="13"/>
      <c r="JZ108" s="13"/>
      <c r="KA108" s="13"/>
      <c r="KB108" s="13"/>
      <c r="KC108" s="13"/>
      <c r="KD108" s="13"/>
      <c r="KE108" s="13"/>
      <c r="KF108" s="13"/>
      <c r="KG108" s="13"/>
      <c r="KH108" s="13"/>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7"/>
      <c r="MZ108" s="4"/>
    </row>
    <row r="109" spans="1:364" ht="5.65" customHeight="1" x14ac:dyDescent="0.15">
      <c r="A109" s="8"/>
      <c r="B109" s="4"/>
      <c r="C109" s="4"/>
      <c r="D109" s="4"/>
      <c r="E109" s="4"/>
      <c r="F109" s="4"/>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7"/>
      <c r="FZ109" s="8"/>
      <c r="GA109" s="4"/>
      <c r="GB109" s="4"/>
      <c r="GC109" s="4"/>
      <c r="GD109" s="4"/>
      <c r="GE109" s="4"/>
      <c r="GF109" s="4"/>
      <c r="GG109" s="146"/>
      <c r="GH109" s="146"/>
      <c r="GI109" s="146"/>
      <c r="GJ109" s="146"/>
      <c r="GK109" s="146"/>
      <c r="GL109" s="146"/>
      <c r="GM109" s="146"/>
      <c r="GN109" s="146"/>
      <c r="GO109" s="146"/>
      <c r="GP109" s="146"/>
      <c r="GQ109" s="146"/>
      <c r="GR109" s="146"/>
      <c r="GS109" s="146"/>
      <c r="GT109" s="146"/>
      <c r="GU109" s="146"/>
      <c r="GV109" s="146"/>
      <c r="GW109" s="146"/>
      <c r="GX109" s="146"/>
      <c r="GY109" s="146"/>
      <c r="GZ109" s="146"/>
      <c r="HA109" s="146"/>
      <c r="HB109" s="146"/>
      <c r="HC109" s="146"/>
      <c r="HD109" s="146"/>
      <c r="HE109" s="146"/>
      <c r="HF109" s="146"/>
      <c r="HG109" s="146"/>
      <c r="HH109" s="146"/>
      <c r="HI109" s="146"/>
      <c r="HJ109" s="146"/>
      <c r="HK109" s="146"/>
      <c r="HL109" s="146"/>
      <c r="HM109" s="146"/>
      <c r="HN109" s="146"/>
      <c r="HO109" s="146"/>
      <c r="HP109" s="146"/>
      <c r="HQ109" s="146"/>
      <c r="HR109" s="146"/>
      <c r="HS109" s="146"/>
      <c r="HT109" s="146"/>
      <c r="HU109" s="146"/>
      <c r="HV109" s="146"/>
      <c r="HW109" s="146"/>
      <c r="HX109" s="146"/>
      <c r="HY109" s="146"/>
      <c r="HZ109" s="146"/>
      <c r="IA109" s="146"/>
      <c r="IB109" s="146"/>
      <c r="IC109" s="146"/>
      <c r="ID109" s="146"/>
      <c r="IE109" s="146"/>
      <c r="IF109" s="146"/>
      <c r="IG109" s="13"/>
      <c r="IH109" s="13"/>
      <c r="II109" s="13"/>
      <c r="IJ109" s="13"/>
      <c r="IK109" s="13"/>
      <c r="IL109" s="13"/>
      <c r="IM109" s="13"/>
      <c r="IN109" s="13"/>
      <c r="IO109" s="13"/>
      <c r="IP109" s="13"/>
      <c r="IQ109" s="13"/>
      <c r="IR109" s="13"/>
      <c r="IS109" s="13"/>
      <c r="IT109" s="13"/>
      <c r="IU109" s="13"/>
      <c r="IV109" s="13"/>
      <c r="IW109" s="13"/>
      <c r="IX109" s="13"/>
      <c r="IY109" s="13"/>
      <c r="IZ109" s="13"/>
      <c r="JA109" s="13"/>
      <c r="JB109" s="13"/>
      <c r="JC109" s="13"/>
      <c r="JD109" s="13"/>
      <c r="JE109" s="13"/>
      <c r="JF109" s="13"/>
      <c r="JG109" s="13"/>
      <c r="JH109" s="13"/>
      <c r="JI109" s="13"/>
      <c r="JJ109" s="13"/>
      <c r="JK109" s="13"/>
      <c r="JL109" s="13"/>
      <c r="JM109" s="13"/>
      <c r="JN109" s="13"/>
      <c r="JO109" s="13"/>
      <c r="JP109" s="13"/>
      <c r="JQ109" s="13"/>
      <c r="JR109" s="13"/>
      <c r="JS109" s="13"/>
      <c r="JT109" s="13"/>
      <c r="JU109" s="13"/>
      <c r="JV109" s="13"/>
      <c r="JW109" s="13"/>
      <c r="JX109" s="13"/>
      <c r="JY109" s="13"/>
      <c r="JZ109" s="13"/>
      <c r="KA109" s="13"/>
      <c r="KB109" s="13"/>
      <c r="KC109" s="13"/>
      <c r="KD109" s="13"/>
      <c r="KE109" s="13"/>
      <c r="KF109" s="13"/>
      <c r="KG109" s="13"/>
      <c r="KH109" s="13"/>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7"/>
      <c r="MZ109" s="4"/>
    </row>
    <row r="110" spans="1:364" ht="5.65" customHeight="1" x14ac:dyDescent="0.15">
      <c r="A110" s="8"/>
      <c r="B110" s="4"/>
      <c r="C110" s="4"/>
      <c r="D110" s="4"/>
      <c r="E110" s="4"/>
      <c r="F110" s="4"/>
      <c r="G110" s="146"/>
      <c r="H110" s="146"/>
      <c r="I110" s="146"/>
      <c r="J110" s="146"/>
      <c r="K110" s="146"/>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7"/>
      <c r="FZ110" s="8"/>
      <c r="GA110" s="4"/>
      <c r="GB110" s="4"/>
      <c r="GC110" s="4"/>
      <c r="GD110" s="4"/>
      <c r="GE110" s="4"/>
      <c r="GF110" s="4"/>
      <c r="GG110" s="146"/>
      <c r="GH110" s="146"/>
      <c r="GI110" s="146"/>
      <c r="GJ110" s="146"/>
      <c r="GK110" s="146"/>
      <c r="GL110" s="146"/>
      <c r="GM110" s="146"/>
      <c r="GN110" s="146"/>
      <c r="GO110" s="146"/>
      <c r="GP110" s="146"/>
      <c r="GQ110" s="146"/>
      <c r="GR110" s="146"/>
      <c r="GS110" s="146"/>
      <c r="GT110" s="146"/>
      <c r="GU110" s="146"/>
      <c r="GV110" s="146"/>
      <c r="GW110" s="146"/>
      <c r="GX110" s="146"/>
      <c r="GY110" s="146"/>
      <c r="GZ110" s="146"/>
      <c r="HA110" s="146"/>
      <c r="HB110" s="146"/>
      <c r="HC110" s="146"/>
      <c r="HD110" s="146"/>
      <c r="HE110" s="146"/>
      <c r="HF110" s="146"/>
      <c r="HG110" s="146"/>
      <c r="HH110" s="146"/>
      <c r="HI110" s="146"/>
      <c r="HJ110" s="146"/>
      <c r="HK110" s="146"/>
      <c r="HL110" s="146"/>
      <c r="HM110" s="146"/>
      <c r="HN110" s="146"/>
      <c r="HO110" s="146"/>
      <c r="HP110" s="146"/>
      <c r="HQ110" s="146"/>
      <c r="HR110" s="146"/>
      <c r="HS110" s="146"/>
      <c r="HT110" s="146"/>
      <c r="HU110" s="146"/>
      <c r="HV110" s="146"/>
      <c r="HW110" s="146"/>
      <c r="HX110" s="146"/>
      <c r="HY110" s="146"/>
      <c r="HZ110" s="146"/>
      <c r="IA110" s="146"/>
      <c r="IB110" s="146"/>
      <c r="IC110" s="146"/>
      <c r="ID110" s="146"/>
      <c r="IE110" s="146"/>
      <c r="IF110" s="146"/>
      <c r="IG110" s="13"/>
      <c r="IH110" s="13"/>
      <c r="II110" s="13"/>
      <c r="IJ110" s="13"/>
      <c r="IK110" s="13"/>
      <c r="IL110" s="13"/>
      <c r="IM110" s="13"/>
      <c r="IN110" s="13"/>
      <c r="IO110" s="13"/>
      <c r="IP110" s="13"/>
      <c r="IQ110" s="13"/>
      <c r="IR110" s="13"/>
      <c r="IS110" s="13"/>
      <c r="IT110" s="13"/>
      <c r="IU110" s="13"/>
      <c r="IV110" s="13"/>
      <c r="IW110" s="13"/>
      <c r="IX110" s="13"/>
      <c r="IY110" s="13"/>
      <c r="IZ110" s="13"/>
      <c r="JA110" s="13"/>
      <c r="JB110" s="13"/>
      <c r="JC110" s="13"/>
      <c r="JD110" s="13"/>
      <c r="JE110" s="13"/>
      <c r="JF110" s="13"/>
      <c r="JG110" s="13"/>
      <c r="JH110" s="13"/>
      <c r="JI110" s="13"/>
      <c r="JJ110" s="13"/>
      <c r="JK110" s="13"/>
      <c r="JL110" s="13"/>
      <c r="JM110" s="13"/>
      <c r="JN110" s="13"/>
      <c r="JO110" s="13"/>
      <c r="JP110" s="13"/>
      <c r="JQ110" s="13"/>
      <c r="JR110" s="13"/>
      <c r="JS110" s="13"/>
      <c r="JT110" s="13"/>
      <c r="JU110" s="13"/>
      <c r="JV110" s="13"/>
      <c r="JW110" s="13"/>
      <c r="JX110" s="13"/>
      <c r="JY110" s="13"/>
      <c r="JZ110" s="13"/>
      <c r="KA110" s="13"/>
      <c r="KB110" s="13"/>
      <c r="KC110" s="13"/>
      <c r="KD110" s="13"/>
      <c r="KE110" s="13"/>
      <c r="KF110" s="13"/>
      <c r="KG110" s="13"/>
      <c r="KH110" s="13"/>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7"/>
      <c r="MZ110" s="4"/>
    </row>
    <row r="111" spans="1:364" ht="5.65" customHeight="1" x14ac:dyDescent="0.15">
      <c r="A111" s="8"/>
      <c r="B111" s="4"/>
      <c r="C111" s="4"/>
      <c r="D111" s="4"/>
      <c r="E111" s="4"/>
      <c r="F111" s="4"/>
      <c r="G111" s="146"/>
      <c r="H111" s="146"/>
      <c r="I111" s="146"/>
      <c r="J111" s="146"/>
      <c r="K111" s="146"/>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7"/>
      <c r="FZ111" s="8"/>
      <c r="GA111" s="4"/>
      <c r="GB111" s="4"/>
      <c r="GC111" s="4"/>
      <c r="GD111" s="4"/>
      <c r="GE111" s="4"/>
      <c r="GF111" s="4"/>
      <c r="GG111" s="146"/>
      <c r="GH111" s="146"/>
      <c r="GI111" s="146"/>
      <c r="GJ111" s="146"/>
      <c r="GK111" s="146"/>
      <c r="GL111" s="146"/>
      <c r="GM111" s="146"/>
      <c r="GN111" s="146"/>
      <c r="GO111" s="146"/>
      <c r="GP111" s="146"/>
      <c r="GQ111" s="146"/>
      <c r="GR111" s="146"/>
      <c r="GS111" s="146"/>
      <c r="GT111" s="146"/>
      <c r="GU111" s="146"/>
      <c r="GV111" s="146"/>
      <c r="GW111" s="146"/>
      <c r="GX111" s="146"/>
      <c r="GY111" s="146"/>
      <c r="GZ111" s="146"/>
      <c r="HA111" s="146"/>
      <c r="HB111" s="146"/>
      <c r="HC111" s="146"/>
      <c r="HD111" s="146"/>
      <c r="HE111" s="146"/>
      <c r="HF111" s="146"/>
      <c r="HG111" s="146"/>
      <c r="HH111" s="146"/>
      <c r="HI111" s="146"/>
      <c r="HJ111" s="146"/>
      <c r="HK111" s="146"/>
      <c r="HL111" s="146"/>
      <c r="HM111" s="146"/>
      <c r="HN111" s="146"/>
      <c r="HO111" s="146"/>
      <c r="HP111" s="146"/>
      <c r="HQ111" s="146"/>
      <c r="HR111" s="146"/>
      <c r="HS111" s="146"/>
      <c r="HT111" s="146"/>
      <c r="HU111" s="146"/>
      <c r="HV111" s="146"/>
      <c r="HW111" s="146"/>
      <c r="HX111" s="146"/>
      <c r="HY111" s="146"/>
      <c r="HZ111" s="146"/>
      <c r="IA111" s="146"/>
      <c r="IB111" s="146"/>
      <c r="IC111" s="146"/>
      <c r="ID111" s="146"/>
      <c r="IE111" s="146"/>
      <c r="IF111" s="146"/>
      <c r="IG111" s="146"/>
      <c r="IH111" s="146"/>
      <c r="II111" s="146"/>
      <c r="IJ111" s="146"/>
      <c r="IK111" s="146"/>
      <c r="IL111" s="146"/>
      <c r="IM111" s="146"/>
      <c r="IN111" s="146"/>
      <c r="IO111" s="146"/>
      <c r="IP111" s="146"/>
      <c r="IQ111" s="146"/>
      <c r="IR111" s="146"/>
      <c r="IS111" s="146"/>
      <c r="IT111" s="146"/>
      <c r="IU111" s="146"/>
      <c r="IV111" s="146"/>
      <c r="IW111" s="146"/>
      <c r="IX111" s="146"/>
      <c r="IY111" s="146"/>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7"/>
      <c r="MZ111" s="4"/>
    </row>
    <row r="112" spans="1:364" ht="5.65" customHeight="1" x14ac:dyDescent="0.15">
      <c r="A112" s="8"/>
      <c r="B112" s="4"/>
      <c r="C112" s="4"/>
      <c r="D112" s="4"/>
      <c r="E112" s="4"/>
      <c r="F112" s="4"/>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6"/>
      <c r="BD112" s="146"/>
      <c r="BE112" s="146"/>
      <c r="BF112" s="146"/>
      <c r="BG112" s="146"/>
      <c r="BH112" s="146"/>
      <c r="BI112" s="146"/>
      <c r="BJ112" s="146"/>
      <c r="BK112" s="146"/>
      <c r="BL112" s="146"/>
      <c r="BM112" s="146"/>
      <c r="BN112" s="146"/>
      <c r="BO112" s="146"/>
      <c r="BP112" s="146"/>
      <c r="BQ112" s="146"/>
      <c r="BR112" s="146"/>
      <c r="BS112" s="146"/>
      <c r="BT112" s="146"/>
      <c r="BU112" s="146"/>
      <c r="BV112" s="146"/>
      <c r="BW112" s="146"/>
      <c r="BX112" s="146"/>
      <c r="BY112" s="146"/>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7"/>
      <c r="FZ112" s="8"/>
      <c r="GA112" s="4"/>
      <c r="GB112" s="4"/>
      <c r="GC112" s="4"/>
      <c r="GD112" s="4"/>
      <c r="GE112" s="4"/>
      <c r="GF112" s="4"/>
      <c r="GG112" s="146"/>
      <c r="GH112" s="146"/>
      <c r="GI112" s="146"/>
      <c r="GJ112" s="146"/>
      <c r="GK112" s="146"/>
      <c r="GL112" s="146"/>
      <c r="GM112" s="146"/>
      <c r="GN112" s="146"/>
      <c r="GO112" s="146"/>
      <c r="GP112" s="146"/>
      <c r="GQ112" s="146"/>
      <c r="GR112" s="146"/>
      <c r="GS112" s="146"/>
      <c r="GT112" s="146"/>
      <c r="GU112" s="146"/>
      <c r="GV112" s="146"/>
      <c r="GW112" s="146"/>
      <c r="GX112" s="146"/>
      <c r="GY112" s="146"/>
      <c r="GZ112" s="146"/>
      <c r="HA112" s="146"/>
      <c r="HB112" s="146"/>
      <c r="HC112" s="146"/>
      <c r="HD112" s="146"/>
      <c r="HE112" s="146"/>
      <c r="HF112" s="146"/>
      <c r="HG112" s="146"/>
      <c r="HH112" s="146"/>
      <c r="HI112" s="146"/>
      <c r="HJ112" s="146"/>
      <c r="HK112" s="146"/>
      <c r="HL112" s="146"/>
      <c r="HM112" s="146"/>
      <c r="HN112" s="146"/>
      <c r="HO112" s="146"/>
      <c r="HP112" s="146"/>
      <c r="HQ112" s="146"/>
      <c r="HR112" s="146"/>
      <c r="HS112" s="146"/>
      <c r="HT112" s="146"/>
      <c r="HU112" s="146"/>
      <c r="HV112" s="146"/>
      <c r="HW112" s="146"/>
      <c r="HX112" s="146"/>
      <c r="HY112" s="146"/>
      <c r="HZ112" s="146"/>
      <c r="IA112" s="146"/>
      <c r="IB112" s="146"/>
      <c r="IC112" s="146"/>
      <c r="ID112" s="146"/>
      <c r="IE112" s="146"/>
      <c r="IF112" s="146"/>
      <c r="IG112" s="146"/>
      <c r="IH112" s="146"/>
      <c r="II112" s="146"/>
      <c r="IJ112" s="146"/>
      <c r="IK112" s="146"/>
      <c r="IL112" s="146"/>
      <c r="IM112" s="146"/>
      <c r="IN112" s="146"/>
      <c r="IO112" s="146"/>
      <c r="IP112" s="146"/>
      <c r="IQ112" s="146"/>
      <c r="IR112" s="146"/>
      <c r="IS112" s="146"/>
      <c r="IT112" s="146"/>
      <c r="IU112" s="146"/>
      <c r="IV112" s="146"/>
      <c r="IW112" s="146"/>
      <c r="IX112" s="146"/>
      <c r="IY112" s="146"/>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7"/>
      <c r="MZ112" s="4"/>
    </row>
    <row r="113" spans="1:364" ht="5.65" customHeight="1" x14ac:dyDescent="0.15">
      <c r="A113" s="8"/>
      <c r="B113" s="4"/>
      <c r="C113" s="4"/>
      <c r="D113" s="4"/>
      <c r="E113" s="4"/>
      <c r="F113" s="4"/>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c r="BI113" s="146"/>
      <c r="BJ113" s="146"/>
      <c r="BK113" s="146"/>
      <c r="BL113" s="146"/>
      <c r="BM113" s="146"/>
      <c r="BN113" s="146"/>
      <c r="BO113" s="146"/>
      <c r="BP113" s="146"/>
      <c r="BQ113" s="146"/>
      <c r="BR113" s="146"/>
      <c r="BS113" s="146"/>
      <c r="BT113" s="146"/>
      <c r="BU113" s="146"/>
      <c r="BV113" s="146"/>
      <c r="BW113" s="146"/>
      <c r="BX113" s="146"/>
      <c r="BY113" s="146"/>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7"/>
      <c r="FZ113" s="8"/>
      <c r="GA113" s="4"/>
      <c r="GB113" s="4"/>
      <c r="GC113" s="4"/>
      <c r="GD113" s="4"/>
      <c r="GE113" s="4"/>
      <c r="GF113" s="4"/>
      <c r="GG113" s="146"/>
      <c r="GH113" s="146"/>
      <c r="GI113" s="146"/>
      <c r="GJ113" s="146"/>
      <c r="GK113" s="146"/>
      <c r="GL113" s="146"/>
      <c r="GM113" s="146"/>
      <c r="GN113" s="146"/>
      <c r="GO113" s="146"/>
      <c r="GP113" s="146"/>
      <c r="GQ113" s="146"/>
      <c r="GR113" s="146"/>
      <c r="GS113" s="146"/>
      <c r="GT113" s="146"/>
      <c r="GU113" s="146"/>
      <c r="GV113" s="146"/>
      <c r="GW113" s="146"/>
      <c r="GX113" s="146"/>
      <c r="GY113" s="146"/>
      <c r="GZ113" s="146"/>
      <c r="HA113" s="146"/>
      <c r="HB113" s="146"/>
      <c r="HC113" s="146"/>
      <c r="HD113" s="146"/>
      <c r="HE113" s="146"/>
      <c r="HF113" s="146"/>
      <c r="HG113" s="146"/>
      <c r="HH113" s="146"/>
      <c r="HI113" s="146"/>
      <c r="HJ113" s="146"/>
      <c r="HK113" s="146"/>
      <c r="HL113" s="146"/>
      <c r="HM113" s="146"/>
      <c r="HN113" s="146"/>
      <c r="HO113" s="146"/>
      <c r="HP113" s="146"/>
      <c r="HQ113" s="146"/>
      <c r="HR113" s="146"/>
      <c r="HS113" s="146"/>
      <c r="HT113" s="146"/>
      <c r="HU113" s="146"/>
      <c r="HV113" s="146"/>
      <c r="HW113" s="146"/>
      <c r="HX113" s="146"/>
      <c r="HY113" s="146"/>
      <c r="HZ113" s="146"/>
      <c r="IA113" s="146"/>
      <c r="IB113" s="146"/>
      <c r="IC113" s="146"/>
      <c r="ID113" s="146"/>
      <c r="IE113" s="146"/>
      <c r="IF113" s="146"/>
      <c r="IG113" s="146"/>
      <c r="IH113" s="146"/>
      <c r="II113" s="146"/>
      <c r="IJ113" s="146"/>
      <c r="IK113" s="146"/>
      <c r="IL113" s="146"/>
      <c r="IM113" s="146"/>
      <c r="IN113" s="146"/>
      <c r="IO113" s="146"/>
      <c r="IP113" s="146"/>
      <c r="IQ113" s="146"/>
      <c r="IR113" s="146"/>
      <c r="IS113" s="146"/>
      <c r="IT113" s="146"/>
      <c r="IU113" s="146"/>
      <c r="IV113" s="146"/>
      <c r="IW113" s="146"/>
      <c r="IX113" s="146"/>
      <c r="IY113" s="146"/>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7"/>
      <c r="MZ113" s="4"/>
    </row>
    <row r="114" spans="1:364" ht="5.65" customHeight="1" x14ac:dyDescent="0.15">
      <c r="A114" s="8"/>
      <c r="B114" s="4"/>
      <c r="C114" s="4"/>
      <c r="D114" s="4"/>
      <c r="E114" s="4"/>
      <c r="F114" s="4"/>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6"/>
      <c r="AU114" s="146"/>
      <c r="AV114" s="146"/>
      <c r="AW114" s="146"/>
      <c r="AX114" s="146"/>
      <c r="AY114" s="146"/>
      <c r="AZ114" s="146"/>
      <c r="BA114" s="146"/>
      <c r="BB114" s="146"/>
      <c r="BC114" s="146"/>
      <c r="BD114" s="146"/>
      <c r="BE114" s="146"/>
      <c r="BF114" s="146"/>
      <c r="BG114" s="146"/>
      <c r="BH114" s="146"/>
      <c r="BI114" s="146"/>
      <c r="BJ114" s="146"/>
      <c r="BK114" s="146"/>
      <c r="BL114" s="146"/>
      <c r="BM114" s="146"/>
      <c r="BN114" s="146"/>
      <c r="BO114" s="146"/>
      <c r="BP114" s="146"/>
      <c r="BQ114" s="146"/>
      <c r="BR114" s="146"/>
      <c r="BS114" s="146"/>
      <c r="BT114" s="146"/>
      <c r="BU114" s="146"/>
      <c r="BV114" s="146"/>
      <c r="BW114" s="146"/>
      <c r="BX114" s="146"/>
      <c r="BY114" s="146"/>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7"/>
      <c r="FZ114" s="8"/>
      <c r="GA114" s="4"/>
      <c r="GB114" s="4"/>
      <c r="GC114" s="4"/>
      <c r="GD114" s="4"/>
      <c r="GE114" s="4"/>
      <c r="GF114" s="4"/>
      <c r="GG114" s="146"/>
      <c r="GH114" s="146"/>
      <c r="GI114" s="146"/>
      <c r="GJ114" s="146"/>
      <c r="GK114" s="146"/>
      <c r="GL114" s="146"/>
      <c r="GM114" s="146"/>
      <c r="GN114" s="146"/>
      <c r="GO114" s="146"/>
      <c r="GP114" s="146"/>
      <c r="GQ114" s="146"/>
      <c r="GR114" s="146"/>
      <c r="GS114" s="146"/>
      <c r="GT114" s="146"/>
      <c r="GU114" s="146"/>
      <c r="GV114" s="146"/>
      <c r="GW114" s="146"/>
      <c r="GX114" s="146"/>
      <c r="GY114" s="146"/>
      <c r="GZ114" s="146"/>
      <c r="HA114" s="146"/>
      <c r="HB114" s="146"/>
      <c r="HC114" s="146"/>
      <c r="HD114" s="146"/>
      <c r="HE114" s="146"/>
      <c r="HF114" s="146"/>
      <c r="HG114" s="146"/>
      <c r="HH114" s="146"/>
      <c r="HI114" s="146"/>
      <c r="HJ114" s="146"/>
      <c r="HK114" s="146"/>
      <c r="HL114" s="146"/>
      <c r="HM114" s="146"/>
      <c r="HN114" s="146"/>
      <c r="HO114" s="146"/>
      <c r="HP114" s="146"/>
      <c r="HQ114" s="146"/>
      <c r="HR114" s="146"/>
      <c r="HS114" s="146"/>
      <c r="HT114" s="146"/>
      <c r="HU114" s="146"/>
      <c r="HV114" s="146"/>
      <c r="HW114" s="146"/>
      <c r="HX114" s="146"/>
      <c r="HY114" s="146"/>
      <c r="HZ114" s="146"/>
      <c r="IA114" s="146"/>
      <c r="IB114" s="146"/>
      <c r="IC114" s="146"/>
      <c r="ID114" s="146"/>
      <c r="IE114" s="146"/>
      <c r="IF114" s="146"/>
      <c r="IG114" s="146"/>
      <c r="IH114" s="146"/>
      <c r="II114" s="146"/>
      <c r="IJ114" s="146"/>
      <c r="IK114" s="146"/>
      <c r="IL114" s="146"/>
      <c r="IM114" s="146"/>
      <c r="IN114" s="146"/>
      <c r="IO114" s="146"/>
      <c r="IP114" s="146"/>
      <c r="IQ114" s="146"/>
      <c r="IR114" s="146"/>
      <c r="IS114" s="146"/>
      <c r="IT114" s="146"/>
      <c r="IU114" s="146"/>
      <c r="IV114" s="146"/>
      <c r="IW114" s="146"/>
      <c r="IX114" s="146"/>
      <c r="IY114" s="146"/>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7"/>
      <c r="MZ114" s="4"/>
    </row>
    <row r="115" spans="1:364" ht="5.65" customHeight="1" x14ac:dyDescent="0.15">
      <c r="A115" s="8"/>
      <c r="B115" s="4"/>
      <c r="C115" s="4"/>
      <c r="D115" s="4"/>
      <c r="E115" s="4"/>
      <c r="F115" s="4"/>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c r="AH115" s="146"/>
      <c r="AI115" s="146"/>
      <c r="AJ115" s="146"/>
      <c r="AK115" s="146"/>
      <c r="AL115" s="146"/>
      <c r="AM115" s="146"/>
      <c r="AN115" s="146"/>
      <c r="AO115" s="146"/>
      <c r="AP115" s="146"/>
      <c r="AQ115" s="146"/>
      <c r="AR115" s="146"/>
      <c r="AS115" s="146"/>
      <c r="AT115" s="146"/>
      <c r="AU115" s="146"/>
      <c r="AV115" s="146"/>
      <c r="AW115" s="146"/>
      <c r="AX115" s="146"/>
      <c r="AY115" s="146"/>
      <c r="AZ115" s="146"/>
      <c r="BA115" s="146"/>
      <c r="BB115" s="146"/>
      <c r="BC115" s="146"/>
      <c r="BD115" s="146"/>
      <c r="BE115" s="146"/>
      <c r="BF115" s="146"/>
      <c r="BG115" s="146"/>
      <c r="BH115" s="146"/>
      <c r="BI115" s="146"/>
      <c r="BJ115" s="146"/>
      <c r="BK115" s="146"/>
      <c r="BL115" s="146"/>
      <c r="BM115" s="146"/>
      <c r="BN115" s="146"/>
      <c r="BO115" s="146"/>
      <c r="BP115" s="146"/>
      <c r="BQ115" s="146"/>
      <c r="BR115" s="146"/>
      <c r="BS115" s="146"/>
      <c r="BT115" s="146"/>
      <c r="BU115" s="146"/>
      <c r="BV115" s="146"/>
      <c r="BW115" s="146"/>
      <c r="BX115" s="146"/>
      <c r="BY115" s="146"/>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7"/>
      <c r="FZ115" s="8"/>
      <c r="GA115" s="4"/>
      <c r="GB115" s="4"/>
      <c r="GC115" s="4"/>
      <c r="GD115" s="4"/>
      <c r="GE115" s="4"/>
      <c r="GF115" s="4"/>
      <c r="GG115" s="146"/>
      <c r="GH115" s="146"/>
      <c r="GI115" s="146"/>
      <c r="GJ115" s="146"/>
      <c r="GK115" s="146"/>
      <c r="GL115" s="146"/>
      <c r="GM115" s="146"/>
      <c r="GN115" s="146"/>
      <c r="GO115" s="146"/>
      <c r="GP115" s="146"/>
      <c r="GQ115" s="146"/>
      <c r="GR115" s="146"/>
      <c r="GS115" s="146"/>
      <c r="GT115" s="146"/>
      <c r="GU115" s="146"/>
      <c r="GV115" s="146"/>
      <c r="GW115" s="146"/>
      <c r="GX115" s="146"/>
      <c r="GY115" s="146"/>
      <c r="GZ115" s="146"/>
      <c r="HA115" s="146"/>
      <c r="HB115" s="146"/>
      <c r="HC115" s="146"/>
      <c r="HD115" s="146"/>
      <c r="HE115" s="146"/>
      <c r="HF115" s="146"/>
      <c r="HG115" s="146"/>
      <c r="HH115" s="146"/>
      <c r="HI115" s="146"/>
      <c r="HJ115" s="146"/>
      <c r="HK115" s="146"/>
      <c r="HL115" s="146"/>
      <c r="HM115" s="146"/>
      <c r="HN115" s="146"/>
      <c r="HO115" s="146"/>
      <c r="HP115" s="146"/>
      <c r="HQ115" s="146"/>
      <c r="HR115" s="146"/>
      <c r="HS115" s="146"/>
      <c r="HT115" s="146"/>
      <c r="HU115" s="146"/>
      <c r="HV115" s="146"/>
      <c r="HW115" s="146"/>
      <c r="HX115" s="146"/>
      <c r="HY115" s="146"/>
      <c r="HZ115" s="146"/>
      <c r="IA115" s="146"/>
      <c r="IB115" s="146"/>
      <c r="IC115" s="146"/>
      <c r="ID115" s="146"/>
      <c r="IE115" s="146"/>
      <c r="IF115" s="146"/>
      <c r="IG115" s="146"/>
      <c r="IH115" s="146"/>
      <c r="II115" s="146"/>
      <c r="IJ115" s="146"/>
      <c r="IK115" s="146"/>
      <c r="IL115" s="146"/>
      <c r="IM115" s="146"/>
      <c r="IN115" s="146"/>
      <c r="IO115" s="146"/>
      <c r="IP115" s="146"/>
      <c r="IQ115" s="146"/>
      <c r="IR115" s="146"/>
      <c r="IS115" s="146"/>
      <c r="IT115" s="146"/>
      <c r="IU115" s="146"/>
      <c r="IV115" s="146"/>
      <c r="IW115" s="146"/>
      <c r="IX115" s="146"/>
      <c r="IY115" s="146"/>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7"/>
      <c r="MZ115" s="4"/>
    </row>
    <row r="116" spans="1:364" ht="5.65" customHeight="1" x14ac:dyDescent="0.15">
      <c r="A116" s="8"/>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7"/>
      <c r="FZ116" s="8"/>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7"/>
      <c r="MZ116" s="4"/>
    </row>
    <row r="117" spans="1:364" ht="5.65" customHeight="1" x14ac:dyDescent="0.15">
      <c r="A117" s="8"/>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7"/>
      <c r="FZ117" s="8"/>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7"/>
      <c r="MZ117" s="4"/>
    </row>
    <row r="118" spans="1:364" ht="5.65" customHeight="1" x14ac:dyDescent="0.15">
      <c r="A118" s="8"/>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7"/>
      <c r="FZ118" s="8"/>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7"/>
      <c r="MZ118" s="4"/>
    </row>
    <row r="119" spans="1:364" ht="5.65" customHeight="1" x14ac:dyDescent="0.15">
      <c r="A119" s="8"/>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7"/>
      <c r="FZ119" s="8"/>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7"/>
      <c r="MZ119" s="4"/>
    </row>
    <row r="120" spans="1:364" ht="5.65" customHeight="1" x14ac:dyDescent="0.15">
      <c r="A120" s="8"/>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7"/>
      <c r="FZ120" s="8"/>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7"/>
      <c r="MZ120" s="4"/>
    </row>
    <row r="121" spans="1:364" ht="5.65" customHeight="1" x14ac:dyDescent="0.15">
      <c r="A121" s="8"/>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7"/>
      <c r="FZ121" s="8"/>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7"/>
      <c r="MZ121" s="4"/>
    </row>
    <row r="122" spans="1:364" ht="5.65" customHeight="1" x14ac:dyDescent="0.15">
      <c r="A122" s="8"/>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7"/>
      <c r="FZ122" s="8"/>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7"/>
      <c r="MZ122" s="4"/>
    </row>
    <row r="123" spans="1:364" ht="5.65" customHeight="1" x14ac:dyDescent="0.15">
      <c r="A123" s="8"/>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7"/>
      <c r="FZ123" s="8"/>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7"/>
      <c r="MZ123" s="4"/>
    </row>
    <row r="124" spans="1:364" ht="5.65" customHeight="1" x14ac:dyDescent="0.15">
      <c r="A124" s="8"/>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7"/>
      <c r="FZ124" s="8"/>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7"/>
      <c r="MZ124" s="4"/>
    </row>
    <row r="125" spans="1:364" ht="5.65" customHeight="1" x14ac:dyDescent="0.15">
      <c r="A125" s="8"/>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7"/>
      <c r="FZ125" s="8"/>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7"/>
      <c r="MZ125" s="4"/>
    </row>
    <row r="126" spans="1:364" ht="5.65" customHeight="1" x14ac:dyDescent="0.15">
      <c r="A126" s="8"/>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7"/>
      <c r="FZ126" s="8"/>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7"/>
      <c r="MZ126" s="4"/>
    </row>
    <row r="127" spans="1:364" ht="5.65" customHeight="1" x14ac:dyDescent="0.15">
      <c r="A127" s="8"/>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27"/>
      <c r="DZ127" s="27"/>
      <c r="EA127" s="27"/>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7"/>
      <c r="FZ127" s="8"/>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27"/>
      <c r="KZ127" s="27"/>
      <c r="LA127" s="27"/>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7"/>
      <c r="MZ127" s="4"/>
    </row>
    <row r="128" spans="1:364" ht="5.65" customHeight="1" x14ac:dyDescent="0.15">
      <c r="A128" s="8"/>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27"/>
      <c r="DZ128" s="27"/>
      <c r="EA128" s="27"/>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7"/>
      <c r="FZ128" s="8"/>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27"/>
      <c r="KZ128" s="27"/>
      <c r="LA128" s="27"/>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7"/>
      <c r="MZ128" s="4"/>
    </row>
    <row r="129" spans="1:364" ht="5.65" customHeight="1" x14ac:dyDescent="0.15">
      <c r="A129" s="8"/>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7"/>
      <c r="FZ129" s="8"/>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7"/>
      <c r="MZ129" s="4"/>
    </row>
    <row r="130" spans="1:364" ht="5.65" customHeight="1" x14ac:dyDescent="0.15">
      <c r="A130" s="8"/>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7"/>
      <c r="FZ130" s="8"/>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7"/>
      <c r="MZ130" s="4"/>
    </row>
    <row r="131" spans="1:364" ht="5.65" customHeight="1" x14ac:dyDescent="0.15">
      <c r="A131" s="8"/>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7"/>
      <c r="FZ131" s="8"/>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7"/>
      <c r="MZ131" s="4"/>
    </row>
    <row r="132" spans="1:364" ht="5.65" customHeight="1" x14ac:dyDescent="0.15">
      <c r="A132" s="8"/>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7"/>
      <c r="FZ132" s="8"/>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7"/>
      <c r="MZ132" s="4"/>
    </row>
    <row r="133" spans="1:364" ht="5.65" customHeight="1" x14ac:dyDescent="0.15">
      <c r="A133" s="8"/>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7"/>
      <c r="FZ133" s="8"/>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7"/>
      <c r="MZ133" s="4"/>
    </row>
    <row r="134" spans="1:364" ht="5.65" customHeight="1" x14ac:dyDescent="0.15">
      <c r="A134" s="8"/>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7"/>
      <c r="FZ134" s="8"/>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7"/>
      <c r="MZ134" s="4"/>
    </row>
    <row r="135" spans="1:364" ht="5.65" customHeight="1" x14ac:dyDescent="0.15">
      <c r="A135" s="8"/>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7"/>
      <c r="FZ135" s="8"/>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7"/>
      <c r="MZ135" s="4"/>
    </row>
    <row r="136" spans="1:364" ht="5.65" customHeight="1" x14ac:dyDescent="0.15">
      <c r="A136" s="8"/>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7"/>
      <c r="FZ136" s="8"/>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7"/>
      <c r="MZ136" s="4"/>
    </row>
    <row r="137" spans="1:364" ht="5.65" customHeight="1" x14ac:dyDescent="0.15">
      <c r="A137" s="8"/>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7"/>
      <c r="FZ137" s="8"/>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7"/>
      <c r="MZ137" s="4"/>
    </row>
    <row r="138" spans="1:364" ht="5.65" customHeight="1" x14ac:dyDescent="0.15">
      <c r="A138" s="8"/>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7"/>
      <c r="FZ138" s="8"/>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7"/>
      <c r="MZ138" s="4"/>
    </row>
    <row r="139" spans="1:364" ht="5.65" customHeight="1" x14ac:dyDescent="0.15">
      <c r="A139" s="8"/>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7"/>
      <c r="FZ139" s="8"/>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7"/>
      <c r="MZ139" s="4"/>
    </row>
    <row r="140" spans="1:364" ht="5.65" customHeight="1" x14ac:dyDescent="0.15">
      <c r="A140" s="8"/>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7"/>
      <c r="FZ140" s="8"/>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7"/>
      <c r="MZ140" s="4"/>
    </row>
    <row r="141" spans="1:364" ht="5.65" customHeight="1" x14ac:dyDescent="0.15">
      <c r="A141" s="8"/>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7"/>
      <c r="FZ141" s="8"/>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7"/>
      <c r="MZ141" s="4"/>
    </row>
    <row r="142" spans="1:364" ht="5.65" customHeight="1" x14ac:dyDescent="0.15">
      <c r="A142" s="8"/>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7"/>
      <c r="FZ142" s="8"/>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7"/>
      <c r="MZ142" s="4"/>
    </row>
    <row r="143" spans="1:364" ht="5.65" customHeight="1" x14ac:dyDescent="0.15">
      <c r="A143" s="8"/>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7"/>
      <c r="FZ143" s="8"/>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7"/>
      <c r="MZ143" s="4"/>
    </row>
    <row r="144" spans="1:364" ht="5.65" customHeight="1" x14ac:dyDescent="0.15">
      <c r="A144" s="8"/>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7"/>
      <c r="FZ144" s="8"/>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7"/>
      <c r="MZ144" s="4"/>
    </row>
    <row r="145" spans="1:364" ht="5.65" customHeight="1" x14ac:dyDescent="0.15">
      <c r="A145" s="8"/>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7"/>
      <c r="FZ145" s="8"/>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7"/>
      <c r="MZ145" s="4"/>
    </row>
    <row r="146" spans="1:364" ht="5.65" customHeight="1" x14ac:dyDescent="0.15">
      <c r="A146" s="8"/>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7"/>
      <c r="FZ146" s="8"/>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7"/>
      <c r="MZ146" s="4"/>
    </row>
    <row r="147" spans="1:364" ht="5.65" customHeight="1" x14ac:dyDescent="0.15">
      <c r="A147" s="8"/>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7"/>
      <c r="FZ147" s="8"/>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7"/>
      <c r="MZ147" s="4"/>
    </row>
    <row r="148" spans="1:364" ht="5.65" customHeight="1" x14ac:dyDescent="0.15">
      <c r="A148" s="8"/>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7"/>
      <c r="FZ148" s="8"/>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7"/>
      <c r="MZ148" s="4"/>
    </row>
    <row r="149" spans="1:364" ht="5.65" customHeight="1" x14ac:dyDescent="0.15">
      <c r="A149" s="8"/>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7"/>
      <c r="FZ149" s="8"/>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7"/>
      <c r="MZ149" s="4"/>
    </row>
    <row r="150" spans="1:364" ht="5.65" customHeight="1" x14ac:dyDescent="0.15">
      <c r="A150" s="8"/>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7"/>
      <c r="FZ150" s="8"/>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7"/>
      <c r="MZ150" s="4"/>
    </row>
    <row r="151" spans="1:364" ht="5.65" customHeight="1" x14ac:dyDescent="0.15">
      <c r="A151" s="8"/>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7"/>
      <c r="FZ151" s="8"/>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7"/>
      <c r="MZ151" s="4"/>
    </row>
    <row r="152" spans="1:364" ht="5.65" customHeight="1" x14ac:dyDescent="0.15">
      <c r="A152" s="8"/>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7"/>
      <c r="FZ152" s="8"/>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7"/>
      <c r="MZ152" s="4"/>
    </row>
    <row r="153" spans="1:364" ht="5.65" customHeight="1" x14ac:dyDescent="0.15">
      <c r="A153" s="8"/>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7"/>
      <c r="FZ153" s="8"/>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7"/>
      <c r="MZ153" s="4"/>
    </row>
    <row r="154" spans="1:364" ht="5.65" customHeight="1" x14ac:dyDescent="0.15">
      <c r="A154" s="8"/>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7"/>
      <c r="FZ154" s="8"/>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7"/>
      <c r="MZ154" s="4"/>
    </row>
    <row r="155" spans="1:364" ht="5.65" customHeight="1" x14ac:dyDescent="0.15">
      <c r="A155" s="8"/>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7"/>
      <c r="FZ155" s="8"/>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7"/>
      <c r="MZ155" s="4"/>
    </row>
    <row r="156" spans="1:364" ht="5.65" customHeight="1" x14ac:dyDescent="0.15">
      <c r="A156" s="8"/>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7"/>
      <c r="FZ156" s="8"/>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7"/>
      <c r="MZ156" s="4"/>
    </row>
    <row r="157" spans="1:364" ht="5.65" customHeight="1" x14ac:dyDescent="0.15">
      <c r="A157" s="8"/>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7"/>
      <c r="FZ157" s="8"/>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7"/>
      <c r="MZ157" s="4"/>
    </row>
    <row r="158" spans="1:364" ht="5.65" customHeight="1" x14ac:dyDescent="0.15">
      <c r="A158" s="8"/>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7"/>
      <c r="FZ158" s="8"/>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7"/>
      <c r="MZ158" s="4"/>
    </row>
    <row r="159" spans="1:364" ht="5.65" customHeight="1" x14ac:dyDescent="0.15">
      <c r="A159" s="8"/>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7"/>
      <c r="FZ159" s="8"/>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7"/>
      <c r="MZ159" s="4"/>
    </row>
    <row r="160" spans="1:364" ht="5.65" customHeight="1" x14ac:dyDescent="0.15">
      <c r="A160" s="8"/>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7"/>
      <c r="FZ160" s="8"/>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7"/>
      <c r="MZ160" s="4"/>
    </row>
    <row r="161" spans="1:364" ht="5.65" customHeight="1" x14ac:dyDescent="0.15">
      <c r="A161" s="8"/>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7"/>
      <c r="FZ161" s="8"/>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7"/>
      <c r="MZ161" s="4"/>
    </row>
    <row r="162" spans="1:364" ht="5.65" customHeight="1" x14ac:dyDescent="0.15">
      <c r="A162" s="8"/>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7"/>
      <c r="FZ162" s="8"/>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7"/>
      <c r="MZ162" s="4"/>
    </row>
    <row r="163" spans="1:364" ht="5.65" customHeight="1" x14ac:dyDescent="0.15">
      <c r="A163" s="8"/>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7"/>
      <c r="FZ163" s="8"/>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7"/>
      <c r="MZ163" s="4"/>
    </row>
    <row r="164" spans="1:364" ht="5.65" customHeight="1" x14ac:dyDescent="0.15">
      <c r="A164" s="8"/>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7"/>
      <c r="FZ164" s="8"/>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7"/>
      <c r="MZ164" s="4"/>
    </row>
    <row r="165" spans="1:364" ht="5.65" customHeight="1" x14ac:dyDescent="0.15">
      <c r="A165" s="8"/>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7"/>
      <c r="FZ165" s="8"/>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7"/>
      <c r="MZ165" s="4"/>
    </row>
    <row r="166" spans="1:364" ht="5.65" customHeight="1" x14ac:dyDescent="0.15">
      <c r="A166" s="8"/>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7"/>
      <c r="FZ166" s="8"/>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7"/>
      <c r="MZ166" s="4"/>
    </row>
    <row r="167" spans="1:364" ht="5.65" customHeight="1" x14ac:dyDescent="0.15">
      <c r="A167" s="8"/>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7"/>
      <c r="FZ167" s="8"/>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7"/>
      <c r="MZ167" s="4"/>
    </row>
    <row r="168" spans="1:364" ht="5.65" customHeight="1" x14ac:dyDescent="0.15">
      <c r="A168" s="8"/>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7"/>
      <c r="FZ168" s="8"/>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7"/>
      <c r="MZ168" s="4"/>
    </row>
    <row r="169" spans="1:364" ht="5.65" customHeight="1" x14ac:dyDescent="0.15">
      <c r="A169" s="8"/>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7"/>
      <c r="FZ169" s="8"/>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7"/>
      <c r="MZ169" s="4"/>
    </row>
    <row r="170" spans="1:364" ht="5.65" customHeight="1" x14ac:dyDescent="0.15">
      <c r="A170" s="8"/>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7"/>
      <c r="FZ170" s="8"/>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7"/>
      <c r="MZ170" s="4"/>
    </row>
    <row r="171" spans="1:364" ht="5.65" customHeight="1" x14ac:dyDescent="0.15">
      <c r="A171" s="8"/>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7"/>
      <c r="FZ171" s="8"/>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7"/>
      <c r="MZ171" s="4"/>
    </row>
    <row r="172" spans="1:364" ht="5.65" customHeight="1" x14ac:dyDescent="0.15">
      <c r="A172" s="8"/>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7"/>
      <c r="FZ172" s="8"/>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7"/>
      <c r="MZ172" s="4"/>
    </row>
    <row r="173" spans="1:364" ht="5.65" customHeight="1" x14ac:dyDescent="0.15">
      <c r="A173" s="8"/>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7"/>
      <c r="FZ173" s="8"/>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7"/>
      <c r="MZ173" s="4"/>
    </row>
    <row r="174" spans="1:364" ht="5.65" customHeight="1" x14ac:dyDescent="0.15">
      <c r="A174" s="8"/>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7"/>
      <c r="FZ174" s="8"/>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7"/>
      <c r="MZ174" s="4"/>
    </row>
    <row r="175" spans="1:364" ht="5.65" customHeight="1" x14ac:dyDescent="0.15">
      <c r="A175" s="8"/>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7"/>
      <c r="FZ175" s="8"/>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7"/>
      <c r="MZ175" s="4"/>
    </row>
    <row r="176" spans="1:364" ht="5.65" customHeight="1" x14ac:dyDescent="0.15">
      <c r="A176" s="8"/>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7"/>
      <c r="FZ176" s="8"/>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7"/>
      <c r="MZ176" s="4"/>
    </row>
    <row r="177" spans="1:364" ht="5.65" customHeight="1" x14ac:dyDescent="0.15">
      <c r="A177" s="8"/>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7"/>
      <c r="FZ177" s="8"/>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7"/>
      <c r="MZ177" s="4"/>
    </row>
    <row r="178" spans="1:364" ht="5.65" customHeight="1" x14ac:dyDescent="0.15">
      <c r="A178" s="8"/>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7"/>
      <c r="FZ178" s="8"/>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7"/>
      <c r="MZ178" s="4"/>
    </row>
    <row r="179" spans="1:364" ht="5.65" customHeight="1" x14ac:dyDescent="0.15">
      <c r="A179" s="8"/>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7"/>
      <c r="FZ179" s="8"/>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7"/>
      <c r="MZ179" s="4"/>
    </row>
    <row r="180" spans="1:364" ht="5.65" customHeight="1" x14ac:dyDescent="0.15">
      <c r="A180" s="8"/>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7"/>
      <c r="FZ180" s="8"/>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7"/>
      <c r="MZ180" s="4"/>
    </row>
    <row r="181" spans="1:364" ht="5.65" customHeight="1" x14ac:dyDescent="0.15">
      <c r="A181" s="8"/>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7"/>
      <c r="FZ181" s="8"/>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7"/>
      <c r="MZ181" s="4"/>
    </row>
    <row r="182" spans="1:364" ht="5.65" customHeight="1" x14ac:dyDescent="0.15">
      <c r="A182" s="8"/>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7"/>
      <c r="FZ182" s="8"/>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7"/>
      <c r="MZ182" s="4"/>
    </row>
    <row r="183" spans="1:364" ht="5.65" customHeight="1" x14ac:dyDescent="0.15">
      <c r="A183" s="8"/>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7"/>
      <c r="FZ183" s="8"/>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7"/>
      <c r="MZ183" s="4"/>
    </row>
    <row r="184" spans="1:364" ht="5.65" customHeight="1" x14ac:dyDescent="0.15">
      <c r="A184" s="8"/>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7"/>
      <c r="FZ184" s="8"/>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7"/>
      <c r="MZ184" s="4"/>
    </row>
    <row r="185" spans="1:364" ht="5.65" customHeight="1" x14ac:dyDescent="0.15">
      <c r="A185" s="8"/>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7"/>
      <c r="FZ185" s="8"/>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7"/>
      <c r="MZ185" s="4"/>
    </row>
    <row r="186" spans="1:364" ht="5.65" customHeight="1" x14ac:dyDescent="0.15">
      <c r="A186" s="8"/>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7"/>
      <c r="FZ186" s="8"/>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7"/>
      <c r="MZ186" s="4"/>
    </row>
    <row r="187" spans="1:364" ht="5.65" customHeight="1" x14ac:dyDescent="0.15">
      <c r="A187" s="8"/>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7"/>
      <c r="FZ187" s="8"/>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7"/>
      <c r="MZ187" s="4"/>
    </row>
    <row r="188" spans="1:364" ht="5.65" customHeight="1" x14ac:dyDescent="0.15">
      <c r="A188" s="8"/>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7"/>
      <c r="FZ188" s="8"/>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7"/>
      <c r="MZ188" s="4"/>
    </row>
    <row r="189" spans="1:364" ht="5.65" customHeight="1" x14ac:dyDescent="0.15">
      <c r="A189" s="8"/>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7"/>
      <c r="FZ189" s="8"/>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7"/>
      <c r="MZ189" s="4"/>
    </row>
    <row r="190" spans="1:364" ht="5.65" customHeight="1" x14ac:dyDescent="0.15">
      <c r="A190" s="8"/>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7"/>
      <c r="FZ190" s="8"/>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7"/>
      <c r="MZ190" s="4"/>
    </row>
    <row r="191" spans="1:364" ht="5.65" customHeight="1" x14ac:dyDescent="0.15">
      <c r="A191" s="8"/>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7"/>
      <c r="FZ191" s="8"/>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7"/>
      <c r="MZ191" s="4"/>
    </row>
    <row r="192" spans="1:364" ht="5.65" customHeight="1" x14ac:dyDescent="0.15">
      <c r="A192" s="8"/>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7"/>
      <c r="FZ192" s="8"/>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7"/>
      <c r="MZ192" s="4"/>
    </row>
    <row r="193" spans="1:364" ht="5.65" customHeight="1" x14ac:dyDescent="0.15">
      <c r="A193" s="8"/>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7"/>
      <c r="FZ193" s="8"/>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7"/>
      <c r="MZ193" s="4"/>
    </row>
    <row r="194" spans="1:364" ht="5.65" customHeight="1" x14ac:dyDescent="0.15">
      <c r="A194" s="8"/>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7"/>
      <c r="FZ194" s="8"/>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7"/>
      <c r="MZ194" s="4"/>
    </row>
    <row r="195" spans="1:364" ht="5.65" customHeight="1" x14ac:dyDescent="0.15">
      <c r="A195" s="8"/>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7"/>
      <c r="FZ195" s="8"/>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7"/>
      <c r="MZ195" s="4"/>
    </row>
    <row r="196" spans="1:364" ht="5.65" customHeight="1" x14ac:dyDescent="0.15">
      <c r="A196" s="8"/>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7"/>
      <c r="FZ196" s="8"/>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7"/>
      <c r="MZ196" s="4"/>
    </row>
    <row r="197" spans="1:364" ht="5.65" customHeight="1" x14ac:dyDescent="0.15">
      <c r="A197" s="8"/>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7"/>
      <c r="FZ197" s="8"/>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7"/>
      <c r="MZ197" s="4"/>
    </row>
    <row r="198" spans="1:364" ht="5.65" customHeight="1" x14ac:dyDescent="0.15">
      <c r="A198" s="8"/>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7"/>
      <c r="FZ198" s="8"/>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7"/>
      <c r="MZ198" s="4"/>
    </row>
    <row r="199" spans="1:364" ht="5.65" customHeight="1" x14ac:dyDescent="0.15">
      <c r="A199" s="8"/>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7"/>
      <c r="FZ199" s="8"/>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7"/>
      <c r="MZ199" s="4"/>
    </row>
    <row r="200" spans="1:364" ht="5.65" customHeight="1" x14ac:dyDescent="0.15">
      <c r="A200" s="8"/>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7"/>
      <c r="FZ200" s="8"/>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7"/>
      <c r="MZ200" s="4"/>
    </row>
    <row r="201" spans="1:364" ht="5.65" customHeight="1" x14ac:dyDescent="0.15">
      <c r="A201" s="8"/>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7"/>
      <c r="FZ201" s="8"/>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7"/>
      <c r="MZ201" s="4"/>
    </row>
    <row r="202" spans="1:364" ht="5.65" customHeight="1" x14ac:dyDescent="0.15">
      <c r="A202" s="8"/>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7"/>
      <c r="FZ202" s="8"/>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7"/>
      <c r="MZ202" s="4"/>
    </row>
    <row r="203" spans="1:364" ht="5.65" customHeight="1" x14ac:dyDescent="0.15">
      <c r="A203" s="8"/>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7"/>
      <c r="FZ203" s="8"/>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7"/>
      <c r="MZ203" s="4"/>
    </row>
    <row r="204" spans="1:364" ht="5.65" customHeight="1" x14ac:dyDescent="0.15">
      <c r="A204" s="8"/>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7"/>
      <c r="FZ204" s="8"/>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7"/>
      <c r="MZ204" s="4"/>
    </row>
    <row r="205" spans="1:364" ht="5.65" customHeight="1" x14ac:dyDescent="0.15">
      <c r="A205" s="8"/>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7"/>
      <c r="FZ205" s="8"/>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7"/>
      <c r="MZ205" s="4"/>
    </row>
    <row r="206" spans="1:364" ht="5.65" customHeight="1" x14ac:dyDescent="0.15">
      <c r="A206" s="8"/>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7"/>
      <c r="FZ206" s="8"/>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7"/>
      <c r="MZ206" s="4"/>
    </row>
    <row r="207" spans="1:364" ht="5.65" customHeight="1" x14ac:dyDescent="0.15">
      <c r="A207" s="8"/>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7"/>
      <c r="FZ207" s="8"/>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7"/>
      <c r="MZ207" s="4"/>
    </row>
    <row r="208" spans="1:364" ht="5.65" customHeight="1" x14ac:dyDescent="0.15">
      <c r="A208" s="8"/>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7"/>
      <c r="FZ208" s="8"/>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7"/>
      <c r="MZ208" s="4"/>
    </row>
    <row r="209" spans="1:364" ht="5.65" customHeight="1" x14ac:dyDescent="0.15">
      <c r="A209" s="8"/>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7"/>
      <c r="FZ209" s="8"/>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7"/>
      <c r="MZ209" s="4"/>
    </row>
    <row r="210" spans="1:364" ht="5.65" customHeight="1" x14ac:dyDescent="0.15">
      <c r="A210" s="8"/>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7"/>
      <c r="FZ210" s="8"/>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7"/>
      <c r="MZ210" s="4"/>
    </row>
    <row r="211" spans="1:364" ht="5.65" customHeight="1" x14ac:dyDescent="0.15">
      <c r="A211" s="8"/>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7"/>
      <c r="FZ211" s="8"/>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7"/>
      <c r="MZ211" s="4"/>
    </row>
    <row r="212" spans="1:364" ht="5.65" customHeight="1" x14ac:dyDescent="0.15">
      <c r="A212" s="8"/>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7"/>
      <c r="FZ212" s="8"/>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7"/>
      <c r="MZ212" s="4"/>
    </row>
    <row r="213" spans="1:364" ht="5.65" customHeight="1" x14ac:dyDescent="0.15">
      <c r="A213" s="8"/>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7"/>
      <c r="FZ213" s="8"/>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7"/>
      <c r="MZ213" s="4"/>
    </row>
    <row r="214" spans="1:364" ht="5.65" customHeight="1" x14ac:dyDescent="0.15">
      <c r="A214" s="8"/>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7"/>
      <c r="FZ214" s="8"/>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7"/>
      <c r="MZ214" s="4"/>
    </row>
    <row r="215" spans="1:364" ht="5.65" customHeight="1" x14ac:dyDescent="0.15">
      <c r="A215" s="8"/>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7"/>
      <c r="FZ215" s="8"/>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7"/>
      <c r="MZ215" s="4"/>
    </row>
    <row r="216" spans="1:364" ht="5.65" customHeight="1" x14ac:dyDescent="0.15">
      <c r="A216" s="8"/>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7"/>
      <c r="FZ216" s="8"/>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7"/>
      <c r="MZ216" s="4"/>
    </row>
    <row r="217" spans="1:364" ht="5.65" customHeight="1" x14ac:dyDescent="0.15">
      <c r="A217" s="8"/>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7"/>
      <c r="FZ217" s="8"/>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7"/>
      <c r="MZ217" s="4"/>
    </row>
    <row r="218" spans="1:364" ht="5.65" customHeight="1" x14ac:dyDescent="0.15">
      <c r="A218" s="8"/>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7"/>
      <c r="FZ218" s="8"/>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7"/>
      <c r="MZ218" s="4"/>
    </row>
    <row r="219" spans="1:364" ht="5.65" customHeight="1" x14ac:dyDescent="0.15">
      <c r="A219" s="8"/>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7"/>
      <c r="FZ219" s="8"/>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7"/>
      <c r="MZ219" s="4"/>
    </row>
    <row r="220" spans="1:364" ht="5.65" customHeight="1" x14ac:dyDescent="0.15">
      <c r="A220" s="8"/>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7"/>
      <c r="FZ220" s="8"/>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7"/>
      <c r="MZ220" s="4"/>
    </row>
    <row r="221" spans="1:364" ht="5.65" customHeight="1" x14ac:dyDescent="0.15">
      <c r="A221" s="8"/>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7"/>
      <c r="FZ221" s="8"/>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7"/>
      <c r="MZ221" s="4"/>
    </row>
    <row r="222" spans="1:364" ht="5.65" customHeight="1" x14ac:dyDescent="0.15">
      <c r="A222" s="8"/>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7"/>
      <c r="FZ222" s="8"/>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7"/>
      <c r="MZ222" s="4"/>
    </row>
    <row r="223" spans="1:364" ht="5.65" customHeight="1" x14ac:dyDescent="0.15">
      <c r="A223" s="8"/>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7"/>
      <c r="FZ223" s="8"/>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7"/>
      <c r="MZ223" s="4"/>
    </row>
    <row r="224" spans="1:364" ht="5.65" customHeight="1" x14ac:dyDescent="0.15">
      <c r="A224" s="8"/>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7"/>
      <c r="FZ224" s="8"/>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7"/>
      <c r="MZ224" s="4"/>
    </row>
    <row r="225" spans="1:364" ht="5.65" customHeight="1" x14ac:dyDescent="0.15">
      <c r="A225" s="8"/>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7"/>
      <c r="FZ225" s="8"/>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7"/>
      <c r="MZ225" s="4"/>
    </row>
    <row r="226" spans="1:364" ht="5.65" customHeight="1" x14ac:dyDescent="0.15">
      <c r="A226" s="8"/>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25"/>
      <c r="ES226" s="25"/>
      <c r="ET226" s="25"/>
      <c r="EU226" s="25"/>
      <c r="EV226" s="25"/>
      <c r="EW226" s="25"/>
      <c r="EX226" s="25"/>
      <c r="EY226" s="25"/>
      <c r="EZ226" s="25"/>
      <c r="FA226" s="25"/>
      <c r="FB226" s="25"/>
      <c r="FC226" s="25"/>
      <c r="FD226" s="25"/>
      <c r="FE226" s="25"/>
      <c r="FF226" s="25"/>
      <c r="FG226" s="25"/>
      <c r="FH226" s="25"/>
      <c r="FI226" s="25"/>
      <c r="FJ226" s="25"/>
      <c r="FK226" s="25"/>
      <c r="FL226" s="25"/>
      <c r="FM226" s="25"/>
      <c r="FN226" s="25"/>
      <c r="FO226" s="4"/>
      <c r="FP226" s="4"/>
      <c r="FQ226" s="4"/>
      <c r="FR226" s="4"/>
      <c r="FS226" s="4"/>
      <c r="FT226" s="4"/>
      <c r="FU226" s="4"/>
      <c r="FV226" s="4"/>
      <c r="FW226" s="4"/>
      <c r="FX226" s="4"/>
      <c r="FY226" s="7"/>
      <c r="FZ226" s="8"/>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25"/>
      <c r="LS226" s="25"/>
      <c r="LT226" s="25"/>
      <c r="LU226" s="25"/>
      <c r="LV226" s="25"/>
      <c r="LW226" s="25"/>
      <c r="LX226" s="25"/>
      <c r="LY226" s="25"/>
      <c r="LZ226" s="25"/>
      <c r="MA226" s="25"/>
      <c r="MB226" s="25"/>
      <c r="MC226" s="25"/>
      <c r="MD226" s="25"/>
      <c r="ME226" s="25"/>
      <c r="MF226" s="25"/>
      <c r="MG226" s="25"/>
      <c r="MH226" s="25"/>
      <c r="MI226" s="25"/>
      <c r="MJ226" s="25"/>
      <c r="MK226" s="25"/>
      <c r="ML226" s="25"/>
      <c r="MM226" s="25"/>
      <c r="MN226" s="25"/>
      <c r="MO226" s="4"/>
      <c r="MP226" s="4"/>
      <c r="MQ226" s="4"/>
      <c r="MR226" s="4"/>
      <c r="MS226" s="4"/>
      <c r="MT226" s="4"/>
      <c r="MU226" s="4"/>
      <c r="MV226" s="4"/>
      <c r="MW226" s="4"/>
      <c r="MX226" s="4"/>
      <c r="MY226" s="7"/>
      <c r="MZ226" s="4"/>
    </row>
    <row r="227" spans="1:364" ht="5.65" customHeight="1" x14ac:dyDescent="0.15">
      <c r="A227" s="8"/>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3"/>
      <c r="EL227" s="43"/>
      <c r="EM227" s="43"/>
      <c r="EN227" s="43"/>
      <c r="EO227" s="43"/>
      <c r="EP227" s="4"/>
      <c r="EQ227" s="4"/>
      <c r="ER227" s="25"/>
      <c r="ES227" s="25"/>
      <c r="ET227" s="25"/>
      <c r="EU227" s="25"/>
      <c r="EV227" s="25"/>
      <c r="EW227" s="25"/>
      <c r="EX227" s="25"/>
      <c r="EY227" s="25"/>
      <c r="EZ227" s="25"/>
      <c r="FA227" s="25"/>
      <c r="FB227" s="25"/>
      <c r="FC227" s="25"/>
      <c r="FD227" s="25"/>
      <c r="FE227" s="25"/>
      <c r="FF227" s="25"/>
      <c r="FG227" s="25"/>
      <c r="FH227" s="25"/>
      <c r="FI227" s="25"/>
      <c r="FJ227" s="25"/>
      <c r="FK227" s="25"/>
      <c r="FL227" s="25"/>
      <c r="FM227" s="25"/>
      <c r="FN227" s="25"/>
      <c r="FO227" s="4"/>
      <c r="FP227" s="4"/>
      <c r="FQ227" s="43"/>
      <c r="FR227" s="43"/>
      <c r="FS227" s="43"/>
      <c r="FT227" s="43"/>
      <c r="FU227" s="43"/>
      <c r="FV227" s="43"/>
      <c r="FW227" s="43"/>
      <c r="FX227" s="43"/>
      <c r="FY227" s="44"/>
      <c r="FZ227" s="155"/>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3"/>
      <c r="LL227" s="43"/>
      <c r="LM227" s="43"/>
      <c r="LN227" s="43"/>
      <c r="LO227" s="43"/>
      <c r="LP227" s="4"/>
      <c r="LQ227" s="4"/>
      <c r="LR227" s="25"/>
      <c r="LS227" s="25"/>
      <c r="LT227" s="25"/>
      <c r="LU227" s="25"/>
      <c r="LV227" s="25"/>
      <c r="LW227" s="25"/>
      <c r="LX227" s="25"/>
      <c r="LY227" s="25"/>
      <c r="LZ227" s="25"/>
      <c r="MA227" s="25"/>
      <c r="MB227" s="25"/>
      <c r="MC227" s="25"/>
      <c r="MD227" s="25"/>
      <c r="ME227" s="25"/>
      <c r="MF227" s="25"/>
      <c r="MG227" s="25"/>
      <c r="MH227" s="25"/>
      <c r="MI227" s="25"/>
      <c r="MJ227" s="25"/>
      <c r="MK227" s="25"/>
      <c r="ML227" s="25"/>
      <c r="MM227" s="25"/>
      <c r="MN227" s="25"/>
      <c r="MO227" s="4"/>
      <c r="MP227" s="4"/>
      <c r="MQ227" s="43"/>
      <c r="MR227" s="43"/>
      <c r="MS227" s="43"/>
      <c r="MT227" s="43"/>
      <c r="MU227" s="43"/>
      <c r="MV227" s="43"/>
      <c r="MW227" s="43"/>
      <c r="MX227" s="43"/>
      <c r="MY227" s="44"/>
      <c r="MZ227" s="43"/>
    </row>
    <row r="228" spans="1:364" ht="5.65" customHeight="1" x14ac:dyDescent="0.15">
      <c r="A228" s="8"/>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3"/>
      <c r="EL228" s="43"/>
      <c r="EM228" s="43"/>
      <c r="EN228" s="43"/>
      <c r="EO228" s="43"/>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3"/>
      <c r="FR228" s="43"/>
      <c r="FS228" s="43"/>
      <c r="FT228" s="43"/>
      <c r="FU228" s="43"/>
      <c r="FV228" s="43"/>
      <c r="FW228" s="43"/>
      <c r="FX228" s="43"/>
      <c r="FY228" s="44"/>
      <c r="FZ228" s="155"/>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3"/>
      <c r="LL228" s="43"/>
      <c r="LM228" s="43"/>
      <c r="LN228" s="43"/>
      <c r="LO228" s="43"/>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3"/>
      <c r="MR228" s="43"/>
      <c r="MS228" s="43"/>
      <c r="MT228" s="43"/>
      <c r="MU228" s="43"/>
      <c r="MV228" s="43"/>
      <c r="MW228" s="43"/>
      <c r="MX228" s="43"/>
      <c r="MY228" s="44"/>
      <c r="MZ228" s="43"/>
    </row>
    <row r="229" spans="1:364" ht="5.65" customHeight="1" x14ac:dyDescent="0.15">
      <c r="A229" s="8"/>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7"/>
      <c r="FZ229" s="8"/>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7"/>
      <c r="MZ229" s="4"/>
    </row>
    <row r="230" spans="1:364" ht="5.65" customHeight="1" x14ac:dyDescent="0.15">
      <c r="A230" s="8"/>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7"/>
      <c r="FZ230" s="8"/>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7"/>
      <c r="MZ230" s="4"/>
    </row>
    <row r="231" spans="1:364" ht="5.65" customHeight="1" x14ac:dyDescent="0.15">
      <c r="A231" s="8"/>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7"/>
      <c r="FZ231" s="8"/>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7"/>
      <c r="MZ231" s="4"/>
    </row>
    <row r="232" spans="1:364" ht="5.65" customHeight="1" x14ac:dyDescent="0.15">
      <c r="A232" s="8"/>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147"/>
      <c r="EQ232" s="147"/>
      <c r="ER232" s="147"/>
      <c r="ES232" s="147"/>
      <c r="ET232" s="147"/>
      <c r="EU232" s="147"/>
      <c r="EV232" s="147"/>
      <c r="EW232" s="147"/>
      <c r="EX232" s="147"/>
      <c r="EY232" s="147"/>
      <c r="EZ232" s="147"/>
      <c r="FA232" s="147"/>
      <c r="FB232" s="147"/>
      <c r="FC232" s="147"/>
      <c r="FD232" s="147"/>
      <c r="FE232" s="147"/>
      <c r="FF232" s="147"/>
      <c r="FG232" s="147"/>
      <c r="FH232" s="147"/>
      <c r="FI232" s="147"/>
      <c r="FJ232" s="147"/>
      <c r="FK232" s="147"/>
      <c r="FL232" s="147"/>
      <c r="FM232" s="147"/>
      <c r="FN232" s="147"/>
      <c r="FO232" s="147"/>
      <c r="FP232" s="147"/>
      <c r="FQ232" s="4"/>
      <c r="FR232" s="4"/>
      <c r="FS232" s="4"/>
      <c r="FT232" s="4"/>
      <c r="FU232" s="4"/>
      <c r="FV232" s="4"/>
      <c r="FW232" s="4"/>
      <c r="FX232" s="4"/>
      <c r="FY232" s="7"/>
      <c r="FZ232" s="8"/>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147"/>
      <c r="LQ232" s="147"/>
      <c r="LR232" s="147"/>
      <c r="LS232" s="147"/>
      <c r="LT232" s="147"/>
      <c r="LU232" s="147"/>
      <c r="LV232" s="147"/>
      <c r="LW232" s="147"/>
      <c r="LX232" s="147"/>
      <c r="LY232" s="147"/>
      <c r="LZ232" s="147"/>
      <c r="MA232" s="147"/>
      <c r="MB232" s="147"/>
      <c r="MC232" s="147"/>
      <c r="MD232" s="147"/>
      <c r="ME232" s="147"/>
      <c r="MF232" s="147"/>
      <c r="MG232" s="147"/>
      <c r="MH232" s="147"/>
      <c r="MI232" s="147"/>
      <c r="MJ232" s="147"/>
      <c r="MK232" s="147"/>
      <c r="ML232" s="147"/>
      <c r="MM232" s="147"/>
      <c r="MN232" s="147"/>
      <c r="MO232" s="147"/>
      <c r="MP232" s="147"/>
      <c r="MQ232" s="4"/>
      <c r="MR232" s="4"/>
      <c r="MS232" s="4"/>
      <c r="MT232" s="4"/>
      <c r="MU232" s="4"/>
      <c r="MV232" s="4"/>
      <c r="MW232" s="4"/>
      <c r="MX232" s="4"/>
      <c r="MY232" s="7"/>
      <c r="MZ232" s="4"/>
    </row>
    <row r="233" spans="1:364" ht="5.65" customHeight="1" x14ac:dyDescent="0.15">
      <c r="A233" s="8"/>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147"/>
      <c r="EQ233" s="147"/>
      <c r="ER233" s="147"/>
      <c r="ES233" s="147"/>
      <c r="ET233" s="147"/>
      <c r="EU233" s="147"/>
      <c r="EV233" s="147"/>
      <c r="EW233" s="147"/>
      <c r="EX233" s="147"/>
      <c r="EY233" s="147"/>
      <c r="EZ233" s="147"/>
      <c r="FA233" s="147"/>
      <c r="FB233" s="147"/>
      <c r="FC233" s="147"/>
      <c r="FD233" s="147"/>
      <c r="FE233" s="147"/>
      <c r="FF233" s="147"/>
      <c r="FG233" s="147"/>
      <c r="FH233" s="147"/>
      <c r="FI233" s="147"/>
      <c r="FJ233" s="147"/>
      <c r="FK233" s="147"/>
      <c r="FL233" s="147"/>
      <c r="FM233" s="147"/>
      <c r="FN233" s="147"/>
      <c r="FO233" s="147"/>
      <c r="FP233" s="147"/>
      <c r="FQ233" s="4"/>
      <c r="FR233" s="4"/>
      <c r="FS233" s="4"/>
      <c r="FT233" s="4"/>
      <c r="FU233" s="4"/>
      <c r="FV233" s="4"/>
      <c r="FW233" s="4"/>
      <c r="FX233" s="4"/>
      <c r="FY233" s="7"/>
      <c r="FZ233" s="8"/>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147"/>
      <c r="LQ233" s="147"/>
      <c r="LR233" s="147"/>
      <c r="LS233" s="147"/>
      <c r="LT233" s="147"/>
      <c r="LU233" s="147"/>
      <c r="LV233" s="147"/>
      <c r="LW233" s="147"/>
      <c r="LX233" s="147"/>
      <c r="LY233" s="147"/>
      <c r="LZ233" s="147"/>
      <c r="MA233" s="147"/>
      <c r="MB233" s="147"/>
      <c r="MC233" s="147"/>
      <c r="MD233" s="147"/>
      <c r="ME233" s="147"/>
      <c r="MF233" s="147"/>
      <c r="MG233" s="147"/>
      <c r="MH233" s="147"/>
      <c r="MI233" s="147"/>
      <c r="MJ233" s="147"/>
      <c r="MK233" s="147"/>
      <c r="ML233" s="147"/>
      <c r="MM233" s="147"/>
      <c r="MN233" s="147"/>
      <c r="MO233" s="147"/>
      <c r="MP233" s="147"/>
      <c r="MQ233" s="4"/>
      <c r="MR233" s="4"/>
      <c r="MS233" s="4"/>
      <c r="MT233" s="4"/>
      <c r="MU233" s="4"/>
      <c r="MV233" s="4"/>
      <c r="MW233" s="4"/>
      <c r="MX233" s="4"/>
      <c r="MY233" s="7"/>
      <c r="MZ233" s="4"/>
    </row>
    <row r="234" spans="1:364" ht="5.65" customHeight="1" x14ac:dyDescent="0.15">
      <c r="A234" s="8"/>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147"/>
      <c r="EQ234" s="147"/>
      <c r="ER234" s="147"/>
      <c r="ES234" s="147"/>
      <c r="ET234" s="147"/>
      <c r="EU234" s="147"/>
      <c r="EV234" s="147"/>
      <c r="EW234" s="147"/>
      <c r="EX234" s="147"/>
      <c r="EY234" s="147"/>
      <c r="EZ234" s="147"/>
      <c r="FA234" s="147"/>
      <c r="FB234" s="147"/>
      <c r="FC234" s="147"/>
      <c r="FD234" s="147"/>
      <c r="FE234" s="147"/>
      <c r="FF234" s="147"/>
      <c r="FG234" s="147"/>
      <c r="FH234" s="147"/>
      <c r="FI234" s="147"/>
      <c r="FJ234" s="147"/>
      <c r="FK234" s="147"/>
      <c r="FL234" s="147"/>
      <c r="FM234" s="147"/>
      <c r="FN234" s="147"/>
      <c r="FO234" s="147"/>
      <c r="FP234" s="147"/>
      <c r="FQ234" s="4"/>
      <c r="FR234" s="4"/>
      <c r="FS234" s="4"/>
      <c r="FT234" s="4"/>
      <c r="FU234" s="4"/>
      <c r="FV234" s="4"/>
      <c r="FW234" s="4"/>
      <c r="FX234" s="4"/>
      <c r="FY234" s="7"/>
      <c r="FZ234" s="8"/>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147"/>
      <c r="LQ234" s="147"/>
      <c r="LR234" s="147"/>
      <c r="LS234" s="147"/>
      <c r="LT234" s="147"/>
      <c r="LU234" s="147"/>
      <c r="LV234" s="147"/>
      <c r="LW234" s="147"/>
      <c r="LX234" s="147"/>
      <c r="LY234" s="147"/>
      <c r="LZ234" s="147"/>
      <c r="MA234" s="147"/>
      <c r="MB234" s="147"/>
      <c r="MC234" s="147"/>
      <c r="MD234" s="147"/>
      <c r="ME234" s="147"/>
      <c r="MF234" s="147"/>
      <c r="MG234" s="147"/>
      <c r="MH234" s="147"/>
      <c r="MI234" s="147"/>
      <c r="MJ234" s="147"/>
      <c r="MK234" s="147"/>
      <c r="ML234" s="147"/>
      <c r="MM234" s="147"/>
      <c r="MN234" s="147"/>
      <c r="MO234" s="147"/>
      <c r="MP234" s="147"/>
      <c r="MQ234" s="4"/>
      <c r="MR234" s="4"/>
      <c r="MS234" s="4"/>
      <c r="MT234" s="4"/>
      <c r="MU234" s="4"/>
      <c r="MV234" s="4"/>
      <c r="MW234" s="4"/>
      <c r="MX234" s="4"/>
      <c r="MY234" s="7"/>
      <c r="MZ234" s="4"/>
    </row>
    <row r="235" spans="1:364" ht="5.65" customHeight="1" x14ac:dyDescent="0.15">
      <c r="A235" s="8"/>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25"/>
      <c r="DZ235" s="25"/>
      <c r="EA235" s="25"/>
      <c r="EB235" s="25"/>
      <c r="EC235" s="25"/>
      <c r="ED235" s="25"/>
      <c r="EE235" s="25"/>
      <c r="EF235" s="25"/>
      <c r="EG235" s="25"/>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7"/>
      <c r="FZ235" s="8"/>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25"/>
      <c r="KZ235" s="25"/>
      <c r="LA235" s="25"/>
      <c r="LB235" s="25"/>
      <c r="LC235" s="25"/>
      <c r="LD235" s="25"/>
      <c r="LE235" s="25"/>
      <c r="LF235" s="25"/>
      <c r="LG235" s="25"/>
      <c r="LH235" s="13"/>
      <c r="LI235" s="13"/>
      <c r="LJ235" s="13"/>
      <c r="LK235" s="13"/>
      <c r="LL235" s="13"/>
      <c r="LM235" s="13"/>
      <c r="LN235" s="13"/>
      <c r="LO235" s="13"/>
      <c r="LP235" s="13"/>
      <c r="LQ235" s="13"/>
      <c r="LR235" s="13"/>
      <c r="LS235" s="13"/>
      <c r="LT235" s="13"/>
      <c r="LU235" s="13"/>
      <c r="LV235" s="13"/>
      <c r="LW235" s="13"/>
      <c r="LX235" s="13"/>
      <c r="LY235" s="13"/>
      <c r="LZ235" s="13"/>
      <c r="MA235" s="13"/>
      <c r="MB235" s="13"/>
      <c r="MC235" s="13"/>
      <c r="MD235" s="13"/>
      <c r="ME235" s="13"/>
      <c r="MF235" s="13"/>
      <c r="MG235" s="13"/>
      <c r="MH235" s="13"/>
      <c r="MI235" s="13"/>
      <c r="MJ235" s="13"/>
      <c r="MK235" s="13"/>
      <c r="ML235" s="13"/>
      <c r="MM235" s="13"/>
      <c r="MN235" s="13"/>
      <c r="MO235" s="13"/>
      <c r="MP235" s="13"/>
      <c r="MQ235" s="13"/>
      <c r="MR235" s="13"/>
      <c r="MS235" s="13"/>
      <c r="MT235" s="13"/>
      <c r="MU235" s="13"/>
      <c r="MV235" s="13"/>
      <c r="MW235" s="13"/>
      <c r="MX235" s="13"/>
      <c r="MY235" s="7"/>
      <c r="MZ235" s="4"/>
    </row>
    <row r="236" spans="1:364" ht="5.65" customHeight="1" x14ac:dyDescent="0.15">
      <c r="A236" s="8"/>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25"/>
      <c r="DZ236" s="25"/>
      <c r="EA236" s="25"/>
      <c r="EB236" s="25"/>
      <c r="EC236" s="25"/>
      <c r="ED236" s="25"/>
      <c r="EE236" s="25"/>
      <c r="EF236" s="25"/>
      <c r="EG236" s="25"/>
      <c r="EH236" s="13"/>
      <c r="EI236" s="13"/>
      <c r="EJ236" s="13"/>
      <c r="EK236" s="13"/>
      <c r="EL236" s="13"/>
      <c r="EM236" s="13"/>
      <c r="EN236" s="13"/>
      <c r="EO236" s="13"/>
      <c r="EP236" s="13"/>
      <c r="EQ236" s="13"/>
      <c r="ER236" s="13"/>
      <c r="ES236" s="13"/>
      <c r="ET236" s="13"/>
      <c r="EU236" s="13"/>
      <c r="EV236" s="13"/>
      <c r="EW236" s="13"/>
      <c r="EX236" s="13"/>
      <c r="EY236" s="13"/>
      <c r="EZ236" s="13"/>
      <c r="FA236" s="13"/>
      <c r="FB236" s="13"/>
      <c r="FC236" s="13"/>
      <c r="FD236" s="13"/>
      <c r="FE236" s="13"/>
      <c r="FF236" s="13"/>
      <c r="FG236" s="13"/>
      <c r="FH236" s="13"/>
      <c r="FI236" s="13"/>
      <c r="FJ236" s="13"/>
      <c r="FK236" s="13"/>
      <c r="FL236" s="13"/>
      <c r="FM236" s="13"/>
      <c r="FN236" s="13"/>
      <c r="FO236" s="13"/>
      <c r="FP236" s="13"/>
      <c r="FQ236" s="13"/>
      <c r="FR236" s="13"/>
      <c r="FS236" s="13"/>
      <c r="FT236" s="13"/>
      <c r="FU236" s="13"/>
      <c r="FV236" s="13"/>
      <c r="FW236" s="13"/>
      <c r="FX236" s="13"/>
      <c r="FY236" s="7"/>
      <c r="FZ236" s="8"/>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25"/>
      <c r="KZ236" s="25"/>
      <c r="LA236" s="25"/>
      <c r="LB236" s="25"/>
      <c r="LC236" s="25"/>
      <c r="LD236" s="25"/>
      <c r="LE236" s="25"/>
      <c r="LF236" s="25"/>
      <c r="LG236" s="25"/>
      <c r="LH236" s="13"/>
      <c r="LI236" s="13"/>
      <c r="LJ236" s="13"/>
      <c r="LK236" s="13"/>
      <c r="LL236" s="13"/>
      <c r="LM236" s="13"/>
      <c r="LN236" s="13"/>
      <c r="LO236" s="13"/>
      <c r="LP236" s="13"/>
      <c r="LQ236" s="13"/>
      <c r="LR236" s="13"/>
      <c r="LS236" s="13"/>
      <c r="LT236" s="13"/>
      <c r="LU236" s="13"/>
      <c r="LV236" s="13"/>
      <c r="LW236" s="13"/>
      <c r="LX236" s="13"/>
      <c r="LY236" s="13"/>
      <c r="LZ236" s="13"/>
      <c r="MA236" s="13"/>
      <c r="MB236" s="13"/>
      <c r="MC236" s="13"/>
      <c r="MD236" s="13"/>
      <c r="ME236" s="13"/>
      <c r="MF236" s="13"/>
      <c r="MG236" s="13"/>
      <c r="MH236" s="13"/>
      <c r="MI236" s="13"/>
      <c r="MJ236" s="13"/>
      <c r="MK236" s="13"/>
      <c r="ML236" s="13"/>
      <c r="MM236" s="13"/>
      <c r="MN236" s="13"/>
      <c r="MO236" s="13"/>
      <c r="MP236" s="13"/>
      <c r="MQ236" s="13"/>
      <c r="MR236" s="13"/>
      <c r="MS236" s="13"/>
      <c r="MT236" s="13"/>
      <c r="MU236" s="13"/>
      <c r="MV236" s="13"/>
      <c r="MW236" s="13"/>
      <c r="MX236" s="13"/>
      <c r="MY236" s="7"/>
      <c r="MZ236" s="4"/>
    </row>
    <row r="237" spans="1:364" ht="5.65" customHeight="1" x14ac:dyDescent="0.15">
      <c r="A237" s="8"/>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13"/>
      <c r="BQ237" s="13"/>
      <c r="BR237" s="13"/>
      <c r="BS237" s="13"/>
      <c r="BT237" s="13"/>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25"/>
      <c r="DZ237" s="25"/>
      <c r="EA237" s="25"/>
      <c r="EB237" s="25"/>
      <c r="EC237" s="25"/>
      <c r="ED237" s="25"/>
      <c r="EE237" s="25"/>
      <c r="EF237" s="25"/>
      <c r="EG237" s="25"/>
      <c r="EH237" s="13"/>
      <c r="EI237" s="13"/>
      <c r="EJ237" s="13"/>
      <c r="EK237" s="13"/>
      <c r="EL237" s="13"/>
      <c r="EM237" s="13"/>
      <c r="EN237" s="13"/>
      <c r="EO237" s="13"/>
      <c r="EP237" s="13"/>
      <c r="EQ237" s="13"/>
      <c r="ER237" s="13"/>
      <c r="ES237" s="13"/>
      <c r="ET237" s="13"/>
      <c r="EU237" s="13"/>
      <c r="EV237" s="13"/>
      <c r="EW237" s="13"/>
      <c r="EX237" s="13"/>
      <c r="EY237" s="13"/>
      <c r="EZ237" s="13"/>
      <c r="FA237" s="13"/>
      <c r="FB237" s="13"/>
      <c r="FC237" s="13"/>
      <c r="FD237" s="13"/>
      <c r="FE237" s="13"/>
      <c r="FF237" s="13"/>
      <c r="FG237" s="13"/>
      <c r="FH237" s="13"/>
      <c r="FI237" s="13"/>
      <c r="FJ237" s="13"/>
      <c r="FK237" s="13"/>
      <c r="FL237" s="13"/>
      <c r="FM237" s="13"/>
      <c r="FN237" s="13"/>
      <c r="FO237" s="13"/>
      <c r="FP237" s="13"/>
      <c r="FQ237" s="13"/>
      <c r="FR237" s="13"/>
      <c r="FS237" s="13"/>
      <c r="FT237" s="13"/>
      <c r="FU237" s="13"/>
      <c r="FV237" s="13"/>
      <c r="FW237" s="13"/>
      <c r="FX237" s="13"/>
      <c r="FY237" s="7"/>
      <c r="FZ237" s="8"/>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13"/>
      <c r="IQ237" s="13"/>
      <c r="IR237" s="13"/>
      <c r="IS237" s="13"/>
      <c r="IT237" s="13"/>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25"/>
      <c r="KZ237" s="25"/>
      <c r="LA237" s="25"/>
      <c r="LB237" s="25"/>
      <c r="LC237" s="25"/>
      <c r="LD237" s="25"/>
      <c r="LE237" s="25"/>
      <c r="LF237" s="25"/>
      <c r="LG237" s="25"/>
      <c r="LH237" s="13"/>
      <c r="LI237" s="13"/>
      <c r="LJ237" s="13"/>
      <c r="LK237" s="13"/>
      <c r="LL237" s="13"/>
      <c r="LM237" s="13"/>
      <c r="LN237" s="13"/>
      <c r="LO237" s="13"/>
      <c r="LP237" s="13"/>
      <c r="LQ237" s="13"/>
      <c r="LR237" s="13"/>
      <c r="LS237" s="13"/>
      <c r="LT237" s="13"/>
      <c r="LU237" s="13"/>
      <c r="LV237" s="13"/>
      <c r="LW237" s="13"/>
      <c r="LX237" s="13"/>
      <c r="LY237" s="13"/>
      <c r="LZ237" s="13"/>
      <c r="MA237" s="13"/>
      <c r="MB237" s="13"/>
      <c r="MC237" s="13"/>
      <c r="MD237" s="13"/>
      <c r="ME237" s="13"/>
      <c r="MF237" s="13"/>
      <c r="MG237" s="13"/>
      <c r="MH237" s="13"/>
      <c r="MI237" s="13"/>
      <c r="MJ237" s="13"/>
      <c r="MK237" s="13"/>
      <c r="ML237" s="13"/>
      <c r="MM237" s="13"/>
      <c r="MN237" s="13"/>
      <c r="MO237" s="13"/>
      <c r="MP237" s="13"/>
      <c r="MQ237" s="13"/>
      <c r="MR237" s="13"/>
      <c r="MS237" s="13"/>
      <c r="MT237" s="13"/>
      <c r="MU237" s="13"/>
      <c r="MV237" s="13"/>
      <c r="MW237" s="13"/>
      <c r="MX237" s="13"/>
      <c r="MY237" s="7"/>
      <c r="MZ237" s="4"/>
    </row>
    <row r="238" spans="1:364" ht="5.65" customHeight="1" x14ac:dyDescent="0.15">
      <c r="A238" s="8"/>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13"/>
      <c r="BQ238" s="13"/>
      <c r="BR238" s="13"/>
      <c r="BS238" s="13"/>
      <c r="BT238" s="13"/>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25"/>
      <c r="DZ238" s="25"/>
      <c r="EA238" s="25"/>
      <c r="EB238" s="25"/>
      <c r="EC238" s="25"/>
      <c r="ED238" s="25"/>
      <c r="EE238" s="25"/>
      <c r="EF238" s="25"/>
      <c r="EG238" s="25"/>
      <c r="EH238" s="13"/>
      <c r="EI238" s="13"/>
      <c r="EJ238" s="13"/>
      <c r="EK238" s="13"/>
      <c r="EL238" s="13"/>
      <c r="EM238" s="13"/>
      <c r="EN238" s="13"/>
      <c r="EO238" s="13"/>
      <c r="EP238" s="13"/>
      <c r="EQ238" s="13"/>
      <c r="ER238" s="13"/>
      <c r="ES238" s="13"/>
      <c r="ET238" s="13"/>
      <c r="EU238" s="13"/>
      <c r="EV238" s="13"/>
      <c r="EW238" s="13"/>
      <c r="EX238" s="13"/>
      <c r="EY238" s="13"/>
      <c r="EZ238" s="13"/>
      <c r="FA238" s="13"/>
      <c r="FB238" s="13"/>
      <c r="FC238" s="13"/>
      <c r="FD238" s="13"/>
      <c r="FE238" s="13"/>
      <c r="FF238" s="13"/>
      <c r="FG238" s="13"/>
      <c r="FH238" s="13"/>
      <c r="FI238" s="13"/>
      <c r="FJ238" s="13"/>
      <c r="FK238" s="13"/>
      <c r="FL238" s="13"/>
      <c r="FM238" s="13"/>
      <c r="FN238" s="13"/>
      <c r="FO238" s="13"/>
      <c r="FP238" s="13"/>
      <c r="FQ238" s="13"/>
      <c r="FR238" s="13"/>
      <c r="FS238" s="13"/>
      <c r="FT238" s="13"/>
      <c r="FU238" s="13"/>
      <c r="FV238" s="13"/>
      <c r="FW238" s="13"/>
      <c r="FX238" s="13"/>
      <c r="FY238" s="7"/>
      <c r="FZ238" s="8"/>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13"/>
      <c r="IQ238" s="13"/>
      <c r="IR238" s="13"/>
      <c r="IS238" s="13"/>
      <c r="IT238" s="13"/>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25"/>
      <c r="KZ238" s="25"/>
      <c r="LA238" s="25"/>
      <c r="LB238" s="25"/>
      <c r="LC238" s="25"/>
      <c r="LD238" s="25"/>
      <c r="LE238" s="25"/>
      <c r="LF238" s="25"/>
      <c r="LG238" s="25"/>
      <c r="LH238" s="13"/>
      <c r="LI238" s="13"/>
      <c r="LJ238" s="13"/>
      <c r="LK238" s="13"/>
      <c r="LL238" s="13"/>
      <c r="LM238" s="13"/>
      <c r="LN238" s="13"/>
      <c r="LO238" s="13"/>
      <c r="LP238" s="13"/>
      <c r="LQ238" s="13"/>
      <c r="LR238" s="13"/>
      <c r="LS238" s="13"/>
      <c r="LT238" s="13"/>
      <c r="LU238" s="13"/>
      <c r="LV238" s="13"/>
      <c r="LW238" s="13"/>
      <c r="LX238" s="13"/>
      <c r="LY238" s="13"/>
      <c r="LZ238" s="13"/>
      <c r="MA238" s="13"/>
      <c r="MB238" s="13"/>
      <c r="MC238" s="13"/>
      <c r="MD238" s="13"/>
      <c r="ME238" s="13"/>
      <c r="MF238" s="13"/>
      <c r="MG238" s="13"/>
      <c r="MH238" s="13"/>
      <c r="MI238" s="13"/>
      <c r="MJ238" s="13"/>
      <c r="MK238" s="13"/>
      <c r="ML238" s="13"/>
      <c r="MM238" s="13"/>
      <c r="MN238" s="13"/>
      <c r="MO238" s="13"/>
      <c r="MP238" s="13"/>
      <c r="MQ238" s="13"/>
      <c r="MR238" s="13"/>
      <c r="MS238" s="13"/>
      <c r="MT238" s="13"/>
      <c r="MU238" s="13"/>
      <c r="MV238" s="13"/>
      <c r="MW238" s="13"/>
      <c r="MX238" s="13"/>
      <c r="MY238" s="7"/>
      <c r="MZ238" s="4"/>
    </row>
    <row r="239" spans="1:364" ht="5.65" customHeight="1" x14ac:dyDescent="0.15">
      <c r="A239" s="8"/>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31"/>
      <c r="BQ239" s="31"/>
      <c r="BR239" s="31"/>
      <c r="BS239" s="31"/>
      <c r="BT239" s="31"/>
      <c r="BU239" s="31"/>
      <c r="BV239" s="31"/>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25"/>
      <c r="DZ239" s="25"/>
      <c r="EA239" s="25"/>
      <c r="EB239" s="25"/>
      <c r="EC239" s="25"/>
      <c r="ED239" s="25"/>
      <c r="EE239" s="25"/>
      <c r="EF239" s="25"/>
      <c r="EG239" s="25"/>
      <c r="EH239" s="13"/>
      <c r="EI239" s="13"/>
      <c r="EJ239" s="13"/>
      <c r="EK239" s="13"/>
      <c r="EL239" s="13"/>
      <c r="EM239" s="13"/>
      <c r="EN239" s="13"/>
      <c r="EO239" s="13"/>
      <c r="EP239" s="13"/>
      <c r="EQ239" s="13"/>
      <c r="ER239" s="13"/>
      <c r="ES239" s="13"/>
      <c r="ET239" s="13"/>
      <c r="EU239" s="13"/>
      <c r="EV239" s="13"/>
      <c r="EW239" s="13"/>
      <c r="EX239" s="13"/>
      <c r="EY239" s="13"/>
      <c r="EZ239" s="13"/>
      <c r="FA239" s="13"/>
      <c r="FB239" s="13"/>
      <c r="FC239" s="13"/>
      <c r="FD239" s="13"/>
      <c r="FE239" s="13"/>
      <c r="FF239" s="13"/>
      <c r="FG239" s="13"/>
      <c r="FH239" s="13"/>
      <c r="FI239" s="13"/>
      <c r="FJ239" s="13"/>
      <c r="FK239" s="13"/>
      <c r="FL239" s="13"/>
      <c r="FM239" s="13"/>
      <c r="FN239" s="13"/>
      <c r="FO239" s="13"/>
      <c r="FP239" s="13"/>
      <c r="FQ239" s="13"/>
      <c r="FR239" s="13"/>
      <c r="FS239" s="13"/>
      <c r="FT239" s="13"/>
      <c r="FU239" s="13"/>
      <c r="FV239" s="13"/>
      <c r="FW239" s="13"/>
      <c r="FX239" s="13"/>
      <c r="FY239" s="7"/>
      <c r="FZ239" s="8"/>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31"/>
      <c r="IQ239" s="31"/>
      <c r="IR239" s="31"/>
      <c r="IS239" s="31"/>
      <c r="IT239" s="31"/>
      <c r="IU239" s="31"/>
      <c r="IV239" s="31"/>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25"/>
      <c r="KZ239" s="25"/>
      <c r="LA239" s="25"/>
      <c r="LB239" s="25"/>
      <c r="LC239" s="25"/>
      <c r="LD239" s="25"/>
      <c r="LE239" s="25"/>
      <c r="LF239" s="25"/>
      <c r="LG239" s="25"/>
      <c r="LH239" s="13"/>
      <c r="LI239" s="13"/>
      <c r="LJ239" s="13"/>
      <c r="LK239" s="13"/>
      <c r="LL239" s="13"/>
      <c r="LM239" s="13"/>
      <c r="LN239" s="13"/>
      <c r="LO239" s="13"/>
      <c r="LP239" s="13"/>
      <c r="LQ239" s="13"/>
      <c r="LR239" s="13"/>
      <c r="LS239" s="13"/>
      <c r="LT239" s="13"/>
      <c r="LU239" s="13"/>
      <c r="LV239" s="13"/>
      <c r="LW239" s="13"/>
      <c r="LX239" s="13"/>
      <c r="LY239" s="13"/>
      <c r="LZ239" s="13"/>
      <c r="MA239" s="13"/>
      <c r="MB239" s="13"/>
      <c r="MC239" s="13"/>
      <c r="MD239" s="13"/>
      <c r="ME239" s="13"/>
      <c r="MF239" s="13"/>
      <c r="MG239" s="13"/>
      <c r="MH239" s="13"/>
      <c r="MI239" s="13"/>
      <c r="MJ239" s="13"/>
      <c r="MK239" s="13"/>
      <c r="ML239" s="13"/>
      <c r="MM239" s="13"/>
      <c r="MN239" s="13"/>
      <c r="MO239" s="13"/>
      <c r="MP239" s="13"/>
      <c r="MQ239" s="13"/>
      <c r="MR239" s="13"/>
      <c r="MS239" s="13"/>
      <c r="MT239" s="13"/>
      <c r="MU239" s="13"/>
      <c r="MV239" s="13"/>
      <c r="MW239" s="13"/>
      <c r="MX239" s="13"/>
      <c r="MY239" s="7"/>
      <c r="MZ239" s="4"/>
    </row>
    <row r="240" spans="1:364" ht="5.65" customHeight="1" x14ac:dyDescent="0.15">
      <c r="A240" s="8"/>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31"/>
      <c r="BQ240" s="31"/>
      <c r="BR240" s="31"/>
      <c r="BS240" s="31"/>
      <c r="BT240" s="31"/>
      <c r="BU240" s="31"/>
      <c r="BV240" s="31"/>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25"/>
      <c r="DZ240" s="25"/>
      <c r="EA240" s="25"/>
      <c r="EB240" s="25"/>
      <c r="EC240" s="25"/>
      <c r="ED240" s="25"/>
      <c r="EE240" s="25"/>
      <c r="EF240" s="25"/>
      <c r="EG240" s="25"/>
      <c r="EH240" s="13"/>
      <c r="EI240" s="13"/>
      <c r="EJ240" s="13"/>
      <c r="EK240" s="13"/>
      <c r="EL240" s="13"/>
      <c r="EM240" s="13"/>
      <c r="EN240" s="13"/>
      <c r="EO240" s="13"/>
      <c r="EP240" s="13"/>
      <c r="EQ240" s="13"/>
      <c r="ER240" s="13"/>
      <c r="ES240" s="13"/>
      <c r="ET240" s="13"/>
      <c r="EU240" s="13"/>
      <c r="EV240" s="13"/>
      <c r="EW240" s="13"/>
      <c r="EX240" s="13"/>
      <c r="EY240" s="13"/>
      <c r="EZ240" s="13"/>
      <c r="FA240" s="13"/>
      <c r="FB240" s="13"/>
      <c r="FC240" s="13"/>
      <c r="FD240" s="13"/>
      <c r="FE240" s="13"/>
      <c r="FF240" s="13"/>
      <c r="FG240" s="13"/>
      <c r="FH240" s="13"/>
      <c r="FI240" s="13"/>
      <c r="FJ240" s="13"/>
      <c r="FK240" s="13"/>
      <c r="FL240" s="13"/>
      <c r="FM240" s="13"/>
      <c r="FN240" s="13"/>
      <c r="FO240" s="13"/>
      <c r="FP240" s="13"/>
      <c r="FQ240" s="13"/>
      <c r="FR240" s="13"/>
      <c r="FS240" s="13"/>
      <c r="FT240" s="13"/>
      <c r="FU240" s="13"/>
      <c r="FV240" s="13"/>
      <c r="FW240" s="13"/>
      <c r="FX240" s="13"/>
      <c r="FY240" s="7"/>
      <c r="FZ240" s="8"/>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31"/>
      <c r="IQ240" s="31"/>
      <c r="IR240" s="31"/>
      <c r="IS240" s="31"/>
      <c r="IT240" s="31"/>
      <c r="IU240" s="31"/>
      <c r="IV240" s="31"/>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25"/>
      <c r="KZ240" s="25"/>
      <c r="LA240" s="25"/>
      <c r="LB240" s="25"/>
      <c r="LC240" s="25"/>
      <c r="LD240" s="25"/>
      <c r="LE240" s="25"/>
      <c r="LF240" s="25"/>
      <c r="LG240" s="25"/>
      <c r="LH240" s="13"/>
      <c r="LI240" s="13"/>
      <c r="LJ240" s="13"/>
      <c r="LK240" s="13"/>
      <c r="LL240" s="13"/>
      <c r="LM240" s="13"/>
      <c r="LN240" s="13"/>
      <c r="LO240" s="13"/>
      <c r="LP240" s="13"/>
      <c r="LQ240" s="13"/>
      <c r="LR240" s="13"/>
      <c r="LS240" s="13"/>
      <c r="LT240" s="13"/>
      <c r="LU240" s="13"/>
      <c r="LV240" s="13"/>
      <c r="LW240" s="13"/>
      <c r="LX240" s="13"/>
      <c r="LY240" s="13"/>
      <c r="LZ240" s="13"/>
      <c r="MA240" s="13"/>
      <c r="MB240" s="13"/>
      <c r="MC240" s="13"/>
      <c r="MD240" s="13"/>
      <c r="ME240" s="13"/>
      <c r="MF240" s="13"/>
      <c r="MG240" s="13"/>
      <c r="MH240" s="13"/>
      <c r="MI240" s="13"/>
      <c r="MJ240" s="13"/>
      <c r="MK240" s="13"/>
      <c r="ML240" s="13"/>
      <c r="MM240" s="13"/>
      <c r="MN240" s="13"/>
      <c r="MO240" s="13"/>
      <c r="MP240" s="13"/>
      <c r="MQ240" s="13"/>
      <c r="MR240" s="13"/>
      <c r="MS240" s="13"/>
      <c r="MT240" s="13"/>
      <c r="MU240" s="13"/>
      <c r="MV240" s="13"/>
      <c r="MW240" s="13"/>
      <c r="MX240" s="13"/>
      <c r="MY240" s="7"/>
      <c r="MZ240" s="4"/>
    </row>
    <row r="241" spans="1:364" ht="5.65" customHeight="1" x14ac:dyDescent="0.15">
      <c r="A241" s="8"/>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25"/>
      <c r="DZ241" s="25"/>
      <c r="EA241" s="25"/>
      <c r="EB241" s="25"/>
      <c r="EC241" s="25"/>
      <c r="ED241" s="25"/>
      <c r="EE241" s="25"/>
      <c r="EF241" s="25"/>
      <c r="EG241" s="25"/>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c r="FM241" s="13"/>
      <c r="FN241" s="13"/>
      <c r="FO241" s="13"/>
      <c r="FP241" s="13"/>
      <c r="FQ241" s="13"/>
      <c r="FR241" s="13"/>
      <c r="FS241" s="13"/>
      <c r="FT241" s="13"/>
      <c r="FU241" s="13"/>
      <c r="FV241" s="13"/>
      <c r="FW241" s="13"/>
      <c r="FX241" s="13"/>
      <c r="FY241" s="7"/>
      <c r="FZ241" s="8"/>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25"/>
      <c r="KZ241" s="25"/>
      <c r="LA241" s="25"/>
      <c r="LB241" s="25"/>
      <c r="LC241" s="25"/>
      <c r="LD241" s="25"/>
      <c r="LE241" s="25"/>
      <c r="LF241" s="25"/>
      <c r="LG241" s="25"/>
      <c r="LH241" s="13"/>
      <c r="LI241" s="13"/>
      <c r="LJ241" s="13"/>
      <c r="LK241" s="13"/>
      <c r="LL241" s="13"/>
      <c r="LM241" s="13"/>
      <c r="LN241" s="13"/>
      <c r="LO241" s="13"/>
      <c r="LP241" s="13"/>
      <c r="LQ241" s="13"/>
      <c r="LR241" s="13"/>
      <c r="LS241" s="13"/>
      <c r="LT241" s="13"/>
      <c r="LU241" s="13"/>
      <c r="LV241" s="13"/>
      <c r="LW241" s="13"/>
      <c r="LX241" s="13"/>
      <c r="LY241" s="13"/>
      <c r="LZ241" s="13"/>
      <c r="MA241" s="13"/>
      <c r="MB241" s="13"/>
      <c r="MC241" s="13"/>
      <c r="MD241" s="13"/>
      <c r="ME241" s="13"/>
      <c r="MF241" s="13"/>
      <c r="MG241" s="13"/>
      <c r="MH241" s="13"/>
      <c r="MI241" s="13"/>
      <c r="MJ241" s="13"/>
      <c r="MK241" s="13"/>
      <c r="ML241" s="13"/>
      <c r="MM241" s="13"/>
      <c r="MN241" s="13"/>
      <c r="MO241" s="13"/>
      <c r="MP241" s="13"/>
      <c r="MQ241" s="13"/>
      <c r="MR241" s="13"/>
      <c r="MS241" s="13"/>
      <c r="MT241" s="13"/>
      <c r="MU241" s="13"/>
      <c r="MV241" s="13"/>
      <c r="MW241" s="13"/>
      <c r="MX241" s="13"/>
      <c r="MY241" s="7"/>
      <c r="MZ241" s="4"/>
    </row>
    <row r="242" spans="1:364" ht="5.65" customHeight="1" x14ac:dyDescent="0.15">
      <c r="A242" s="8"/>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13"/>
      <c r="EI242" s="13"/>
      <c r="EJ242" s="13"/>
      <c r="EK242" s="13"/>
      <c r="EL242" s="13"/>
      <c r="EM242" s="13"/>
      <c r="EN242" s="13"/>
      <c r="EO242" s="13"/>
      <c r="EP242" s="13"/>
      <c r="EQ242" s="13"/>
      <c r="ER242" s="13"/>
      <c r="ES242" s="13"/>
      <c r="ET242" s="13"/>
      <c r="EU242" s="13"/>
      <c r="EV242" s="13"/>
      <c r="EW242" s="13"/>
      <c r="EX242" s="13"/>
      <c r="EY242" s="13"/>
      <c r="EZ242" s="13"/>
      <c r="FA242" s="13"/>
      <c r="FB242" s="13"/>
      <c r="FC242" s="13"/>
      <c r="FD242" s="13"/>
      <c r="FE242" s="13"/>
      <c r="FF242" s="13"/>
      <c r="FG242" s="13"/>
      <c r="FH242" s="13"/>
      <c r="FI242" s="13"/>
      <c r="FJ242" s="13"/>
      <c r="FK242" s="13"/>
      <c r="FL242" s="13"/>
      <c r="FM242" s="13"/>
      <c r="FN242" s="13"/>
      <c r="FO242" s="13"/>
      <c r="FP242" s="13"/>
      <c r="FQ242" s="13"/>
      <c r="FR242" s="13"/>
      <c r="FS242" s="13"/>
      <c r="FT242" s="13"/>
      <c r="FU242" s="13"/>
      <c r="FV242" s="13"/>
      <c r="FW242" s="13"/>
      <c r="FX242" s="13"/>
      <c r="FY242" s="7"/>
      <c r="FZ242" s="8"/>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13"/>
      <c r="LI242" s="13"/>
      <c r="LJ242" s="13"/>
      <c r="LK242" s="13"/>
      <c r="LL242" s="13"/>
      <c r="LM242" s="13"/>
      <c r="LN242" s="13"/>
      <c r="LO242" s="13"/>
      <c r="LP242" s="13"/>
      <c r="LQ242" s="13"/>
      <c r="LR242" s="13"/>
      <c r="LS242" s="13"/>
      <c r="LT242" s="13"/>
      <c r="LU242" s="13"/>
      <c r="LV242" s="13"/>
      <c r="LW242" s="13"/>
      <c r="LX242" s="13"/>
      <c r="LY242" s="13"/>
      <c r="LZ242" s="13"/>
      <c r="MA242" s="13"/>
      <c r="MB242" s="13"/>
      <c r="MC242" s="13"/>
      <c r="MD242" s="13"/>
      <c r="ME242" s="13"/>
      <c r="MF242" s="13"/>
      <c r="MG242" s="13"/>
      <c r="MH242" s="13"/>
      <c r="MI242" s="13"/>
      <c r="MJ242" s="13"/>
      <c r="MK242" s="13"/>
      <c r="ML242" s="13"/>
      <c r="MM242" s="13"/>
      <c r="MN242" s="13"/>
      <c r="MO242" s="13"/>
      <c r="MP242" s="13"/>
      <c r="MQ242" s="13"/>
      <c r="MR242" s="13"/>
      <c r="MS242" s="13"/>
      <c r="MT242" s="13"/>
      <c r="MU242" s="13"/>
      <c r="MV242" s="13"/>
      <c r="MW242" s="13"/>
      <c r="MX242" s="13"/>
      <c r="MY242" s="7"/>
      <c r="MZ242" s="4"/>
    </row>
    <row r="243" spans="1:364" ht="5.65" customHeight="1" x14ac:dyDescent="0.15">
      <c r="A243" s="8"/>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25"/>
      <c r="DZ243" s="25"/>
      <c r="EA243" s="25"/>
      <c r="EB243" s="25"/>
      <c r="EC243" s="25"/>
      <c r="ED243" s="25"/>
      <c r="EE243" s="25"/>
      <c r="EF243" s="25"/>
      <c r="EG243" s="25"/>
      <c r="EH243" s="13"/>
      <c r="EI243" s="13"/>
      <c r="EJ243" s="13"/>
      <c r="EK243" s="13"/>
      <c r="EL243" s="13"/>
      <c r="EM243" s="13"/>
      <c r="EN243" s="13"/>
      <c r="EO243" s="13"/>
      <c r="EP243" s="13"/>
      <c r="EQ243" s="13"/>
      <c r="ER243" s="13"/>
      <c r="ES243" s="13"/>
      <c r="ET243" s="13"/>
      <c r="EU243" s="13"/>
      <c r="EV243" s="13"/>
      <c r="EW243" s="13"/>
      <c r="EX243" s="13"/>
      <c r="EY243" s="13"/>
      <c r="EZ243" s="13"/>
      <c r="FA243" s="13"/>
      <c r="FB243" s="13"/>
      <c r="FC243" s="13"/>
      <c r="FD243" s="13"/>
      <c r="FE243" s="13"/>
      <c r="FF243" s="13"/>
      <c r="FG243" s="13"/>
      <c r="FH243" s="13"/>
      <c r="FI243" s="13"/>
      <c r="FJ243" s="13"/>
      <c r="FK243" s="13"/>
      <c r="FL243" s="13"/>
      <c r="FM243" s="13"/>
      <c r="FN243" s="13"/>
      <c r="FO243" s="13"/>
      <c r="FP243" s="13"/>
      <c r="FQ243" s="13"/>
      <c r="FR243" s="13"/>
      <c r="FS243" s="13"/>
      <c r="FT243" s="13"/>
      <c r="FU243" s="13"/>
      <c r="FV243" s="13"/>
      <c r="FW243" s="13"/>
      <c r="FX243" s="13"/>
      <c r="FY243" s="7"/>
      <c r="FZ243" s="8"/>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25"/>
      <c r="KZ243" s="25"/>
      <c r="LA243" s="25"/>
      <c r="LB243" s="25"/>
      <c r="LC243" s="25"/>
      <c r="LD243" s="25"/>
      <c r="LE243" s="25"/>
      <c r="LF243" s="25"/>
      <c r="LG243" s="25"/>
      <c r="LH243" s="13"/>
      <c r="LI243" s="13"/>
      <c r="LJ243" s="13"/>
      <c r="LK243" s="13"/>
      <c r="LL243" s="13"/>
      <c r="LM243" s="13"/>
      <c r="LN243" s="13"/>
      <c r="LO243" s="13"/>
      <c r="LP243" s="13"/>
      <c r="LQ243" s="13"/>
      <c r="LR243" s="13"/>
      <c r="LS243" s="13"/>
      <c r="LT243" s="13"/>
      <c r="LU243" s="13"/>
      <c r="LV243" s="13"/>
      <c r="LW243" s="13"/>
      <c r="LX243" s="13"/>
      <c r="LY243" s="13"/>
      <c r="LZ243" s="13"/>
      <c r="MA243" s="13"/>
      <c r="MB243" s="13"/>
      <c r="MC243" s="13"/>
      <c r="MD243" s="13"/>
      <c r="ME243" s="13"/>
      <c r="MF243" s="13"/>
      <c r="MG243" s="13"/>
      <c r="MH243" s="13"/>
      <c r="MI243" s="13"/>
      <c r="MJ243" s="13"/>
      <c r="MK243" s="13"/>
      <c r="ML243" s="13"/>
      <c r="MM243" s="13"/>
      <c r="MN243" s="13"/>
      <c r="MO243" s="13"/>
      <c r="MP243" s="13"/>
      <c r="MQ243" s="13"/>
      <c r="MR243" s="13"/>
      <c r="MS243" s="13"/>
      <c r="MT243" s="13"/>
      <c r="MU243" s="13"/>
      <c r="MV243" s="13"/>
      <c r="MW243" s="13"/>
      <c r="MX243" s="13"/>
      <c r="MY243" s="7"/>
      <c r="MZ243" s="4"/>
    </row>
    <row r="244" spans="1:364" ht="5.65" customHeight="1" x14ac:dyDescent="0.15">
      <c r="A244" s="8"/>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13"/>
      <c r="BZ244" s="13"/>
      <c r="CA244" s="13"/>
      <c r="CB244" s="13"/>
      <c r="CC244" s="13"/>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25"/>
      <c r="DZ244" s="25"/>
      <c r="EA244" s="25"/>
      <c r="EB244" s="25"/>
      <c r="EC244" s="25"/>
      <c r="ED244" s="25"/>
      <c r="EE244" s="25"/>
      <c r="EF244" s="25"/>
      <c r="EG244" s="25"/>
      <c r="EH244" s="13"/>
      <c r="EI244" s="13"/>
      <c r="EJ244" s="13"/>
      <c r="EK244" s="13"/>
      <c r="EL244" s="13"/>
      <c r="EM244" s="13"/>
      <c r="EN244" s="13"/>
      <c r="EO244" s="13"/>
      <c r="EP244" s="13"/>
      <c r="EQ244" s="13"/>
      <c r="ER244" s="13"/>
      <c r="ES244" s="13"/>
      <c r="ET244" s="13"/>
      <c r="EU244" s="13"/>
      <c r="EV244" s="13"/>
      <c r="EW244" s="13"/>
      <c r="EX244" s="13"/>
      <c r="EY244" s="13"/>
      <c r="EZ244" s="13"/>
      <c r="FA244" s="13"/>
      <c r="FB244" s="13"/>
      <c r="FC244" s="13"/>
      <c r="FD244" s="13"/>
      <c r="FE244" s="13"/>
      <c r="FF244" s="13"/>
      <c r="FG244" s="13"/>
      <c r="FH244" s="13"/>
      <c r="FI244" s="13"/>
      <c r="FJ244" s="13"/>
      <c r="FK244" s="13"/>
      <c r="FL244" s="13"/>
      <c r="FM244" s="13"/>
      <c r="FN244" s="13"/>
      <c r="FO244" s="13"/>
      <c r="FP244" s="13"/>
      <c r="FQ244" s="13"/>
      <c r="FR244" s="13"/>
      <c r="FS244" s="13"/>
      <c r="FT244" s="13"/>
      <c r="FU244" s="13"/>
      <c r="FV244" s="13"/>
      <c r="FW244" s="13"/>
      <c r="FX244" s="13"/>
      <c r="FY244" s="149"/>
      <c r="FZ244" s="156"/>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13"/>
      <c r="IZ244" s="13"/>
      <c r="JA244" s="13"/>
      <c r="JB244" s="13"/>
      <c r="JC244" s="13"/>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25"/>
      <c r="KZ244" s="25"/>
      <c r="LA244" s="25"/>
      <c r="LB244" s="25"/>
      <c r="LC244" s="25"/>
      <c r="LD244" s="25"/>
      <c r="LE244" s="25"/>
      <c r="LF244" s="25"/>
      <c r="LG244" s="25"/>
      <c r="LH244" s="13"/>
      <c r="LI244" s="13"/>
      <c r="LJ244" s="13"/>
      <c r="LK244" s="13"/>
      <c r="LL244" s="13"/>
      <c r="LM244" s="13"/>
      <c r="LN244" s="13"/>
      <c r="LO244" s="13"/>
      <c r="LP244" s="13"/>
      <c r="LQ244" s="13"/>
      <c r="LR244" s="13"/>
      <c r="LS244" s="13"/>
      <c r="LT244" s="13"/>
      <c r="LU244" s="13"/>
      <c r="LV244" s="13"/>
      <c r="LW244" s="13"/>
      <c r="LX244" s="13"/>
      <c r="LY244" s="13"/>
      <c r="LZ244" s="13"/>
      <c r="MA244" s="13"/>
      <c r="MB244" s="13"/>
      <c r="MC244" s="13"/>
      <c r="MD244" s="13"/>
      <c r="ME244" s="13"/>
      <c r="MF244" s="13"/>
      <c r="MG244" s="13"/>
      <c r="MH244" s="13"/>
      <c r="MI244" s="13"/>
      <c r="MJ244" s="13"/>
      <c r="MK244" s="13"/>
      <c r="ML244" s="13"/>
      <c r="MM244" s="13"/>
      <c r="MN244" s="13"/>
      <c r="MO244" s="13"/>
      <c r="MP244" s="13"/>
      <c r="MQ244" s="13"/>
      <c r="MR244" s="13"/>
      <c r="MS244" s="13"/>
      <c r="MT244" s="13"/>
      <c r="MU244" s="13"/>
      <c r="MV244" s="13"/>
      <c r="MW244" s="13"/>
      <c r="MX244" s="13"/>
      <c r="MY244" s="149"/>
      <c r="MZ244" s="25"/>
    </row>
    <row r="245" spans="1:364" ht="5.65" customHeight="1" x14ac:dyDescent="0.15">
      <c r="A245" s="8"/>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13"/>
      <c r="BZ245" s="13"/>
      <c r="CA245" s="13"/>
      <c r="CB245" s="13"/>
      <c r="CC245" s="13"/>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25"/>
      <c r="DZ245" s="25"/>
      <c r="EA245" s="25"/>
      <c r="EB245" s="25"/>
      <c r="EC245" s="25"/>
      <c r="ED245" s="25"/>
      <c r="EE245" s="25"/>
      <c r="EF245" s="25"/>
      <c r="EG245" s="25"/>
      <c r="EH245" s="13"/>
      <c r="EI245" s="13"/>
      <c r="EJ245" s="13"/>
      <c r="EK245" s="13"/>
      <c r="EL245" s="13"/>
      <c r="EM245" s="13"/>
      <c r="EN245" s="13"/>
      <c r="EO245" s="13"/>
      <c r="EP245" s="13"/>
      <c r="EQ245" s="13"/>
      <c r="ER245" s="13"/>
      <c r="ES245" s="13"/>
      <c r="ET245" s="13"/>
      <c r="EU245" s="13"/>
      <c r="EV245" s="13"/>
      <c r="EW245" s="13"/>
      <c r="EX245" s="13"/>
      <c r="EY245" s="13"/>
      <c r="EZ245" s="13"/>
      <c r="FA245" s="13"/>
      <c r="FB245" s="13"/>
      <c r="FC245" s="13"/>
      <c r="FD245" s="13"/>
      <c r="FE245" s="13"/>
      <c r="FF245" s="13"/>
      <c r="FG245" s="13"/>
      <c r="FH245" s="13"/>
      <c r="FI245" s="13"/>
      <c r="FJ245" s="13"/>
      <c r="FK245" s="13"/>
      <c r="FL245" s="13"/>
      <c r="FM245" s="13"/>
      <c r="FN245" s="13"/>
      <c r="FO245" s="13"/>
      <c r="FP245" s="13"/>
      <c r="FQ245" s="13"/>
      <c r="FR245" s="13"/>
      <c r="FS245" s="13"/>
      <c r="FT245" s="13"/>
      <c r="FU245" s="13"/>
      <c r="FV245" s="13"/>
      <c r="FW245" s="13"/>
      <c r="FX245" s="13"/>
      <c r="FY245" s="149"/>
      <c r="FZ245" s="156"/>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13"/>
      <c r="IZ245" s="13"/>
      <c r="JA245" s="13"/>
      <c r="JB245" s="13"/>
      <c r="JC245" s="13"/>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25"/>
      <c r="KZ245" s="25"/>
      <c r="LA245" s="25"/>
      <c r="LB245" s="25"/>
      <c r="LC245" s="25"/>
      <c r="LD245" s="25"/>
      <c r="LE245" s="25"/>
      <c r="LF245" s="25"/>
      <c r="LG245" s="25"/>
      <c r="LH245" s="13"/>
      <c r="LI245" s="13"/>
      <c r="LJ245" s="13"/>
      <c r="LK245" s="13"/>
      <c r="LL245" s="13"/>
      <c r="LM245" s="13"/>
      <c r="LN245" s="13"/>
      <c r="LO245" s="13"/>
      <c r="LP245" s="13"/>
      <c r="LQ245" s="13"/>
      <c r="LR245" s="13"/>
      <c r="LS245" s="13"/>
      <c r="LT245" s="13"/>
      <c r="LU245" s="13"/>
      <c r="LV245" s="13"/>
      <c r="LW245" s="13"/>
      <c r="LX245" s="13"/>
      <c r="LY245" s="13"/>
      <c r="LZ245" s="13"/>
      <c r="MA245" s="13"/>
      <c r="MB245" s="13"/>
      <c r="MC245" s="13"/>
      <c r="MD245" s="13"/>
      <c r="ME245" s="13"/>
      <c r="MF245" s="13"/>
      <c r="MG245" s="13"/>
      <c r="MH245" s="13"/>
      <c r="MI245" s="13"/>
      <c r="MJ245" s="13"/>
      <c r="MK245" s="13"/>
      <c r="ML245" s="13"/>
      <c r="MM245" s="13"/>
      <c r="MN245" s="13"/>
      <c r="MO245" s="13"/>
      <c r="MP245" s="13"/>
      <c r="MQ245" s="13"/>
      <c r="MR245" s="13"/>
      <c r="MS245" s="13"/>
      <c r="MT245" s="13"/>
      <c r="MU245" s="13"/>
      <c r="MV245" s="13"/>
      <c r="MW245" s="13"/>
      <c r="MX245" s="13"/>
      <c r="MY245" s="149"/>
      <c r="MZ245" s="25"/>
    </row>
    <row r="246" spans="1:364" ht="5.65" customHeight="1" x14ac:dyDescent="0.15">
      <c r="A246" s="8"/>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13"/>
      <c r="BZ246" s="13"/>
      <c r="CA246" s="13"/>
      <c r="CB246" s="13"/>
      <c r="CC246" s="13"/>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25"/>
      <c r="DZ246" s="25"/>
      <c r="EA246" s="25"/>
      <c r="EB246" s="25"/>
      <c r="EC246" s="25"/>
      <c r="ED246" s="25"/>
      <c r="EE246" s="25"/>
      <c r="EF246" s="25"/>
      <c r="EG246" s="25"/>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c r="FM246" s="13"/>
      <c r="FN246" s="13"/>
      <c r="FO246" s="13"/>
      <c r="FP246" s="13"/>
      <c r="FQ246" s="13"/>
      <c r="FR246" s="13"/>
      <c r="FS246" s="13"/>
      <c r="FT246" s="13"/>
      <c r="FU246" s="13"/>
      <c r="FV246" s="13"/>
      <c r="FW246" s="13"/>
      <c r="FX246" s="13"/>
      <c r="FY246" s="7"/>
      <c r="FZ246" s="8"/>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13"/>
      <c r="IZ246" s="13"/>
      <c r="JA246" s="13"/>
      <c r="JB246" s="13"/>
      <c r="JC246" s="13"/>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25"/>
      <c r="KZ246" s="25"/>
      <c r="LA246" s="25"/>
      <c r="LB246" s="25"/>
      <c r="LC246" s="25"/>
      <c r="LD246" s="25"/>
      <c r="LE246" s="25"/>
      <c r="LF246" s="25"/>
      <c r="LG246" s="25"/>
      <c r="LH246" s="13"/>
      <c r="LI246" s="13"/>
      <c r="LJ246" s="13"/>
      <c r="LK246" s="13"/>
      <c r="LL246" s="13"/>
      <c r="LM246" s="13"/>
      <c r="LN246" s="13"/>
      <c r="LO246" s="13"/>
      <c r="LP246" s="13"/>
      <c r="LQ246" s="13"/>
      <c r="LR246" s="13"/>
      <c r="LS246" s="13"/>
      <c r="LT246" s="13"/>
      <c r="LU246" s="13"/>
      <c r="LV246" s="13"/>
      <c r="LW246" s="13"/>
      <c r="LX246" s="13"/>
      <c r="LY246" s="13"/>
      <c r="LZ246" s="13"/>
      <c r="MA246" s="13"/>
      <c r="MB246" s="13"/>
      <c r="MC246" s="13"/>
      <c r="MD246" s="13"/>
      <c r="ME246" s="13"/>
      <c r="MF246" s="13"/>
      <c r="MG246" s="13"/>
      <c r="MH246" s="13"/>
      <c r="MI246" s="13"/>
      <c r="MJ246" s="13"/>
      <c r="MK246" s="13"/>
      <c r="ML246" s="13"/>
      <c r="MM246" s="13"/>
      <c r="MN246" s="13"/>
      <c r="MO246" s="13"/>
      <c r="MP246" s="13"/>
      <c r="MQ246" s="13"/>
      <c r="MR246" s="13"/>
      <c r="MS246" s="13"/>
      <c r="MT246" s="13"/>
      <c r="MU246" s="13"/>
      <c r="MV246" s="13"/>
      <c r="MW246" s="13"/>
      <c r="MX246" s="13"/>
      <c r="MY246" s="7"/>
      <c r="MZ246" s="4"/>
    </row>
    <row r="247" spans="1:364" ht="5.65" customHeight="1" x14ac:dyDescent="0.15">
      <c r="A247" s="8"/>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31"/>
      <c r="CA247" s="31"/>
      <c r="CB247" s="31"/>
      <c r="CC247" s="31"/>
      <c r="CD247" s="31"/>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25"/>
      <c r="EG247" s="25"/>
      <c r="EH247" s="13"/>
      <c r="EI247" s="13"/>
      <c r="EJ247" s="13"/>
      <c r="EK247" s="13"/>
      <c r="EL247" s="13"/>
      <c r="EM247" s="13"/>
      <c r="EN247" s="13"/>
      <c r="EO247" s="13"/>
      <c r="EP247" s="13"/>
      <c r="EQ247" s="13"/>
      <c r="ER247" s="13"/>
      <c r="ES247" s="13"/>
      <c r="ET247" s="13"/>
      <c r="EU247" s="13"/>
      <c r="EV247" s="13"/>
      <c r="EW247" s="13"/>
      <c r="EX247" s="13"/>
      <c r="EY247" s="13"/>
      <c r="EZ247" s="13"/>
      <c r="FA247" s="13"/>
      <c r="FB247" s="13"/>
      <c r="FC247" s="13"/>
      <c r="FD247" s="13"/>
      <c r="FE247" s="13"/>
      <c r="FF247" s="13"/>
      <c r="FG247" s="13"/>
      <c r="FH247" s="13"/>
      <c r="FI247" s="13"/>
      <c r="FJ247" s="13"/>
      <c r="FK247" s="13"/>
      <c r="FL247" s="13"/>
      <c r="FM247" s="13"/>
      <c r="FN247" s="13"/>
      <c r="FO247" s="13"/>
      <c r="FP247" s="13"/>
      <c r="FQ247" s="13"/>
      <c r="FR247" s="13"/>
      <c r="FS247" s="13"/>
      <c r="FT247" s="13"/>
      <c r="FU247" s="13"/>
      <c r="FV247" s="13"/>
      <c r="FW247" s="13"/>
      <c r="FX247" s="13"/>
      <c r="FY247" s="7"/>
      <c r="FZ247" s="8"/>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31"/>
      <c r="JA247" s="31"/>
      <c r="JB247" s="31"/>
      <c r="JC247" s="31"/>
      <c r="JD247" s="31"/>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25"/>
      <c r="LG247" s="25"/>
      <c r="LH247" s="13"/>
      <c r="LI247" s="13"/>
      <c r="LJ247" s="13"/>
      <c r="LK247" s="13"/>
      <c r="LL247" s="13"/>
      <c r="LM247" s="13"/>
      <c r="LN247" s="13"/>
      <c r="LO247" s="13"/>
      <c r="LP247" s="13"/>
      <c r="LQ247" s="13"/>
      <c r="LR247" s="13"/>
      <c r="LS247" s="13"/>
      <c r="LT247" s="13"/>
      <c r="LU247" s="13"/>
      <c r="LV247" s="13"/>
      <c r="LW247" s="13"/>
      <c r="LX247" s="13"/>
      <c r="LY247" s="13"/>
      <c r="LZ247" s="13"/>
      <c r="MA247" s="13"/>
      <c r="MB247" s="13"/>
      <c r="MC247" s="13"/>
      <c r="MD247" s="13"/>
      <c r="ME247" s="13"/>
      <c r="MF247" s="13"/>
      <c r="MG247" s="13"/>
      <c r="MH247" s="13"/>
      <c r="MI247" s="13"/>
      <c r="MJ247" s="13"/>
      <c r="MK247" s="13"/>
      <c r="ML247" s="13"/>
      <c r="MM247" s="13"/>
      <c r="MN247" s="13"/>
      <c r="MO247" s="13"/>
      <c r="MP247" s="13"/>
      <c r="MQ247" s="13"/>
      <c r="MR247" s="13"/>
      <c r="MS247" s="13"/>
      <c r="MT247" s="13"/>
      <c r="MU247" s="13"/>
      <c r="MV247" s="13"/>
      <c r="MW247" s="13"/>
      <c r="MX247" s="13"/>
      <c r="MY247" s="7"/>
      <c r="MZ247" s="4"/>
    </row>
    <row r="248" spans="1:364" ht="5.65" customHeight="1" x14ac:dyDescent="0.15">
      <c r="A248" s="8"/>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31"/>
      <c r="CA248" s="31"/>
      <c r="CB248" s="31"/>
      <c r="CC248" s="31"/>
      <c r="CD248" s="31"/>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25"/>
      <c r="DZ248" s="25"/>
      <c r="EA248" s="25"/>
      <c r="EB248" s="25"/>
      <c r="EC248" s="25"/>
      <c r="ED248" s="25"/>
      <c r="EE248" s="25"/>
      <c r="EF248" s="25"/>
      <c r="EG248" s="25"/>
      <c r="EH248" s="25"/>
      <c r="EI248" s="25"/>
      <c r="EJ248" s="25"/>
      <c r="EK248" s="25"/>
      <c r="EL248" s="25"/>
      <c r="EM248" s="25"/>
      <c r="EN248" s="25"/>
      <c r="EO248" s="25"/>
      <c r="EP248" s="25"/>
      <c r="EQ248" s="25"/>
      <c r="ER248" s="25"/>
      <c r="ES248" s="25"/>
      <c r="ET248" s="25"/>
      <c r="EU248" s="25"/>
      <c r="EV248" s="25"/>
      <c r="EW248" s="25"/>
      <c r="EX248" s="25"/>
      <c r="EY248" s="25"/>
      <c r="EZ248" s="25"/>
      <c r="FA248" s="25"/>
      <c r="FB248" s="25"/>
      <c r="FC248" s="25"/>
      <c r="FD248" s="25"/>
      <c r="FE248" s="25"/>
      <c r="FF248" s="25"/>
      <c r="FG248" s="25"/>
      <c r="FH248" s="25"/>
      <c r="FI248" s="25"/>
      <c r="FJ248" s="25"/>
      <c r="FK248" s="25"/>
      <c r="FL248" s="25"/>
      <c r="FM248" s="25"/>
      <c r="FN248" s="25"/>
      <c r="FO248" s="25"/>
      <c r="FP248" s="25"/>
      <c r="FQ248" s="25"/>
      <c r="FR248" s="25"/>
      <c r="FS248" s="25"/>
      <c r="FT248" s="25"/>
      <c r="FU248" s="25"/>
      <c r="FV248" s="25"/>
      <c r="FW248" s="4"/>
      <c r="FX248" s="4"/>
      <c r="FY248" s="7"/>
      <c r="FZ248" s="8"/>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31"/>
      <c r="JA248" s="31"/>
      <c r="JB248" s="31"/>
      <c r="JC248" s="31"/>
      <c r="JD248" s="31"/>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25"/>
      <c r="KZ248" s="25"/>
      <c r="LA248" s="25"/>
      <c r="LB248" s="25"/>
      <c r="LC248" s="25"/>
      <c r="LD248" s="25"/>
      <c r="LE248" s="25"/>
      <c r="LF248" s="25"/>
      <c r="LG248" s="25"/>
      <c r="LH248" s="25"/>
      <c r="LI248" s="25"/>
      <c r="LJ248" s="25"/>
      <c r="LK248" s="25"/>
      <c r="LL248" s="25"/>
      <c r="LM248" s="25"/>
      <c r="LN248" s="25"/>
      <c r="LO248" s="25"/>
      <c r="LP248" s="25"/>
      <c r="LQ248" s="25"/>
      <c r="LR248" s="25"/>
      <c r="LS248" s="25"/>
      <c r="LT248" s="25"/>
      <c r="LU248" s="25"/>
      <c r="LV248" s="25"/>
      <c r="LW248" s="25"/>
      <c r="LX248" s="25"/>
      <c r="LY248" s="25"/>
      <c r="LZ248" s="25"/>
      <c r="MA248" s="25"/>
      <c r="MB248" s="25"/>
      <c r="MC248" s="25"/>
      <c r="MD248" s="25"/>
      <c r="ME248" s="25"/>
      <c r="MF248" s="25"/>
      <c r="MG248" s="25"/>
      <c r="MH248" s="25"/>
      <c r="MI248" s="25"/>
      <c r="MJ248" s="25"/>
      <c r="MK248" s="25"/>
      <c r="ML248" s="25"/>
      <c r="MM248" s="25"/>
      <c r="MN248" s="25"/>
      <c r="MO248" s="25"/>
      <c r="MP248" s="25"/>
      <c r="MQ248" s="25"/>
      <c r="MR248" s="25"/>
      <c r="MS248" s="25"/>
      <c r="MT248" s="25"/>
      <c r="MU248" s="25"/>
      <c r="MV248" s="25"/>
      <c r="MW248" s="4"/>
      <c r="MX248" s="4"/>
      <c r="MY248" s="7"/>
      <c r="MZ248" s="4"/>
    </row>
    <row r="249" spans="1:364" ht="5.65" customHeight="1" x14ac:dyDescent="0.15">
      <c r="A249" s="8"/>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25"/>
      <c r="DZ249" s="25"/>
      <c r="EA249" s="25"/>
      <c r="EB249" s="25"/>
      <c r="EC249" s="25"/>
      <c r="ED249" s="25"/>
      <c r="EE249" s="25"/>
      <c r="EF249" s="25"/>
      <c r="EG249" s="25"/>
      <c r="EH249" s="25"/>
      <c r="EI249" s="25"/>
      <c r="EJ249" s="25"/>
      <c r="EK249" s="25"/>
      <c r="EL249" s="25"/>
      <c r="EM249" s="25"/>
      <c r="EN249" s="25"/>
      <c r="EO249" s="25"/>
      <c r="EP249" s="25"/>
      <c r="EQ249" s="25"/>
      <c r="ER249" s="25"/>
      <c r="ES249" s="25"/>
      <c r="ET249" s="25"/>
      <c r="EU249" s="25"/>
      <c r="EV249" s="25"/>
      <c r="EW249" s="25"/>
      <c r="EX249" s="25"/>
      <c r="EY249" s="25"/>
      <c r="EZ249" s="25"/>
      <c r="FA249" s="25"/>
      <c r="FB249" s="25"/>
      <c r="FC249" s="25"/>
      <c r="FD249" s="25"/>
      <c r="FE249" s="25"/>
      <c r="FF249" s="25"/>
      <c r="FG249" s="25"/>
      <c r="FH249" s="25"/>
      <c r="FI249" s="25"/>
      <c r="FJ249" s="25"/>
      <c r="FK249" s="25"/>
      <c r="FL249" s="25"/>
      <c r="FM249" s="25"/>
      <c r="FN249" s="25"/>
      <c r="FO249" s="25"/>
      <c r="FP249" s="25"/>
      <c r="FQ249" s="25"/>
      <c r="FR249" s="25"/>
      <c r="FS249" s="25"/>
      <c r="FT249" s="25"/>
      <c r="FU249" s="25"/>
      <c r="FV249" s="25"/>
      <c r="FW249" s="49"/>
      <c r="FX249" s="49"/>
      <c r="FY249" s="150"/>
      <c r="FZ249" s="8"/>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25"/>
      <c r="KZ249" s="25"/>
      <c r="LA249" s="25"/>
      <c r="LB249" s="25"/>
      <c r="LC249" s="25"/>
      <c r="LD249" s="25"/>
      <c r="LE249" s="25"/>
      <c r="LF249" s="25"/>
      <c r="LG249" s="25"/>
      <c r="LH249" s="25"/>
      <c r="LI249" s="25"/>
      <c r="LJ249" s="25"/>
      <c r="LK249" s="25"/>
      <c r="LL249" s="25"/>
      <c r="LM249" s="25"/>
      <c r="LN249" s="25"/>
      <c r="LO249" s="25"/>
      <c r="LP249" s="25"/>
      <c r="LQ249" s="25"/>
      <c r="LR249" s="25"/>
      <c r="LS249" s="25"/>
      <c r="LT249" s="25"/>
      <c r="LU249" s="25"/>
      <c r="LV249" s="25"/>
      <c r="LW249" s="25"/>
      <c r="LX249" s="25"/>
      <c r="LY249" s="25"/>
      <c r="LZ249" s="25"/>
      <c r="MA249" s="25"/>
      <c r="MB249" s="25"/>
      <c r="MC249" s="25"/>
      <c r="MD249" s="25"/>
      <c r="ME249" s="25"/>
      <c r="MF249" s="25"/>
      <c r="MG249" s="25"/>
      <c r="MH249" s="25"/>
      <c r="MI249" s="25"/>
      <c r="MJ249" s="25"/>
      <c r="MK249" s="25"/>
      <c r="ML249" s="25"/>
      <c r="MM249" s="25"/>
      <c r="MN249" s="25"/>
      <c r="MO249" s="25"/>
      <c r="MP249" s="25"/>
      <c r="MQ249" s="25"/>
      <c r="MR249" s="25"/>
      <c r="MS249" s="25"/>
      <c r="MT249" s="25"/>
      <c r="MU249" s="25"/>
      <c r="MV249" s="25"/>
      <c r="MW249" s="49"/>
      <c r="MX249" s="49"/>
      <c r="MY249" s="150"/>
      <c r="MZ249" s="4"/>
    </row>
    <row r="250" spans="1:364" ht="5.65" customHeight="1" x14ac:dyDescent="0.15">
      <c r="A250" s="8"/>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25"/>
      <c r="EG250" s="25"/>
      <c r="EH250" s="25"/>
      <c r="EI250" s="25"/>
      <c r="EJ250" s="25"/>
      <c r="EK250" s="25"/>
      <c r="EL250" s="25"/>
      <c r="EM250" s="25"/>
      <c r="EN250" s="25"/>
      <c r="EO250" s="25"/>
      <c r="EP250" s="25"/>
      <c r="EQ250" s="25"/>
      <c r="ER250" s="25"/>
      <c r="ES250" s="25"/>
      <c r="ET250" s="25"/>
      <c r="EU250" s="25"/>
      <c r="EV250" s="25"/>
      <c r="EW250" s="25"/>
      <c r="EX250" s="25"/>
      <c r="EY250" s="25"/>
      <c r="EZ250" s="25"/>
      <c r="FA250" s="25"/>
      <c r="FB250" s="25"/>
      <c r="FC250" s="25"/>
      <c r="FD250" s="25"/>
      <c r="FE250" s="25"/>
      <c r="FF250" s="25"/>
      <c r="FG250" s="25"/>
      <c r="FH250" s="25"/>
      <c r="FI250" s="25"/>
      <c r="FJ250" s="25"/>
      <c r="FK250" s="25"/>
      <c r="FL250" s="25"/>
      <c r="FM250" s="25"/>
      <c r="FN250" s="25"/>
      <c r="FO250" s="25"/>
      <c r="FP250" s="25"/>
      <c r="FQ250" s="25"/>
      <c r="FR250" s="25"/>
      <c r="FS250" s="25"/>
      <c r="FT250" s="25"/>
      <c r="FU250" s="25"/>
      <c r="FV250" s="25"/>
      <c r="FW250" s="49"/>
      <c r="FX250" s="49"/>
      <c r="FY250" s="150"/>
      <c r="FZ250" s="8"/>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25"/>
      <c r="LG250" s="25"/>
      <c r="LH250" s="25"/>
      <c r="LI250" s="25"/>
      <c r="LJ250" s="25"/>
      <c r="LK250" s="25"/>
      <c r="LL250" s="25"/>
      <c r="LM250" s="25"/>
      <c r="LN250" s="25"/>
      <c r="LO250" s="25"/>
      <c r="LP250" s="25"/>
      <c r="LQ250" s="25"/>
      <c r="LR250" s="25"/>
      <c r="LS250" s="25"/>
      <c r="LT250" s="25"/>
      <c r="LU250" s="25"/>
      <c r="LV250" s="25"/>
      <c r="LW250" s="25"/>
      <c r="LX250" s="25"/>
      <c r="LY250" s="25"/>
      <c r="LZ250" s="25"/>
      <c r="MA250" s="25"/>
      <c r="MB250" s="25"/>
      <c r="MC250" s="25"/>
      <c r="MD250" s="25"/>
      <c r="ME250" s="25"/>
      <c r="MF250" s="25"/>
      <c r="MG250" s="25"/>
      <c r="MH250" s="25"/>
      <c r="MI250" s="25"/>
      <c r="MJ250" s="25"/>
      <c r="MK250" s="25"/>
      <c r="ML250" s="25"/>
      <c r="MM250" s="25"/>
      <c r="MN250" s="25"/>
      <c r="MO250" s="25"/>
      <c r="MP250" s="25"/>
      <c r="MQ250" s="25"/>
      <c r="MR250" s="25"/>
      <c r="MS250" s="25"/>
      <c r="MT250" s="25"/>
      <c r="MU250" s="25"/>
      <c r="MV250" s="25"/>
      <c r="MW250" s="49"/>
      <c r="MX250" s="49"/>
      <c r="MY250" s="150"/>
      <c r="MZ250" s="4"/>
    </row>
    <row r="251" spans="1:364" ht="5.65" customHeight="1" x14ac:dyDescent="0.15">
      <c r="A251" s="8"/>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18"/>
      <c r="EW251" s="18"/>
      <c r="EX251" s="18"/>
      <c r="EY251" s="18"/>
      <c r="EZ251" s="18"/>
      <c r="FA251" s="18"/>
      <c r="FB251" s="18"/>
      <c r="FC251" s="18"/>
      <c r="FD251" s="4"/>
      <c r="FE251" s="4"/>
      <c r="FF251" s="4"/>
      <c r="FG251" s="4"/>
      <c r="FH251" s="4"/>
      <c r="FI251" s="4"/>
      <c r="FJ251" s="4"/>
      <c r="FK251" s="4"/>
      <c r="FL251" s="4"/>
      <c r="FM251" s="4"/>
      <c r="FN251" s="4"/>
      <c r="FO251" s="4"/>
      <c r="FP251" s="4"/>
      <c r="FQ251" s="4"/>
      <c r="FR251" s="4"/>
      <c r="FS251" s="4"/>
      <c r="FT251" s="4"/>
      <c r="FU251" s="4"/>
      <c r="FV251" s="49"/>
      <c r="FW251" s="49"/>
      <c r="FX251" s="49"/>
      <c r="FY251" s="150"/>
      <c r="FZ251" s="8"/>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18"/>
      <c r="LW251" s="18"/>
      <c r="LX251" s="18"/>
      <c r="LY251" s="18"/>
      <c r="LZ251" s="18"/>
      <c r="MA251" s="18"/>
      <c r="MB251" s="18"/>
      <c r="MC251" s="18"/>
      <c r="MD251" s="4"/>
      <c r="ME251" s="4"/>
      <c r="MF251" s="4"/>
      <c r="MG251" s="4"/>
      <c r="MH251" s="4"/>
      <c r="MI251" s="4"/>
      <c r="MJ251" s="4"/>
      <c r="MK251" s="4"/>
      <c r="ML251" s="4"/>
      <c r="MM251" s="4"/>
      <c r="MN251" s="4"/>
      <c r="MO251" s="4"/>
      <c r="MP251" s="4"/>
      <c r="MQ251" s="4"/>
      <c r="MR251" s="4"/>
      <c r="MS251" s="4"/>
      <c r="MT251" s="4"/>
      <c r="MU251" s="4"/>
      <c r="MV251" s="49"/>
      <c r="MW251" s="49"/>
      <c r="MX251" s="49"/>
      <c r="MY251" s="150"/>
      <c r="MZ251" s="4"/>
    </row>
    <row r="252" spans="1:364" ht="5.65" customHeight="1" thickBot="1" x14ac:dyDescent="0.2">
      <c r="A252" s="20"/>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151"/>
      <c r="EY252" s="151"/>
      <c r="EZ252" s="151"/>
      <c r="FA252" s="151"/>
      <c r="FB252" s="151"/>
      <c r="FC252" s="151"/>
      <c r="FD252" s="151"/>
      <c r="FE252" s="151"/>
      <c r="FF252" s="151"/>
      <c r="FG252" s="151"/>
      <c r="FH252" s="151"/>
      <c r="FI252" s="151"/>
      <c r="FJ252" s="2"/>
      <c r="FK252" s="2"/>
      <c r="FL252" s="2"/>
      <c r="FM252" s="2"/>
      <c r="FN252" s="2"/>
      <c r="FO252" s="2"/>
      <c r="FP252" s="2"/>
      <c r="FQ252" s="2"/>
      <c r="FR252" s="2"/>
      <c r="FS252" s="2"/>
      <c r="FT252" s="2"/>
      <c r="FU252" s="2"/>
      <c r="FV252" s="152"/>
      <c r="FW252" s="152"/>
      <c r="FX252" s="152"/>
      <c r="FY252" s="153"/>
      <c r="FZ252" s="20"/>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c r="LJ252" s="2"/>
      <c r="LK252" s="2"/>
      <c r="LL252" s="2"/>
      <c r="LM252" s="2"/>
      <c r="LN252" s="2"/>
      <c r="LO252" s="2"/>
      <c r="LP252" s="2"/>
      <c r="LQ252" s="2"/>
      <c r="LR252" s="2"/>
      <c r="LS252" s="2"/>
      <c r="LT252" s="2"/>
      <c r="LU252" s="2"/>
      <c r="LV252" s="2"/>
      <c r="LW252" s="2"/>
      <c r="LX252" s="151"/>
      <c r="LY252" s="151"/>
      <c r="LZ252" s="151"/>
      <c r="MA252" s="151"/>
      <c r="MB252" s="151"/>
      <c r="MC252" s="151"/>
      <c r="MD252" s="151"/>
      <c r="ME252" s="151"/>
      <c r="MF252" s="151"/>
      <c r="MG252" s="151"/>
      <c r="MH252" s="151"/>
      <c r="MI252" s="151"/>
      <c r="MJ252" s="2"/>
      <c r="MK252" s="2"/>
      <c r="ML252" s="2"/>
      <c r="MM252" s="2"/>
      <c r="MN252" s="2"/>
      <c r="MO252" s="2"/>
      <c r="MP252" s="2"/>
      <c r="MQ252" s="2"/>
      <c r="MR252" s="2"/>
      <c r="MS252" s="2"/>
      <c r="MT252" s="2"/>
      <c r="MU252" s="2"/>
      <c r="MV252" s="152"/>
      <c r="MW252" s="152"/>
      <c r="MX252" s="152"/>
      <c r="MY252" s="153"/>
      <c r="MZ252" s="4"/>
    </row>
    <row r="253" spans="1:364" ht="5.65" customHeight="1" x14ac:dyDescent="0.1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25"/>
      <c r="EY253" s="25"/>
      <c r="EZ253" s="25"/>
      <c r="FA253" s="25"/>
      <c r="FB253" s="25"/>
      <c r="FC253" s="25"/>
      <c r="FD253" s="25"/>
      <c r="FE253" s="25"/>
      <c r="FF253" s="25"/>
      <c r="FG253" s="25"/>
      <c r="FH253" s="25"/>
      <c r="FI253" s="25"/>
      <c r="FJ253" s="4"/>
      <c r="FK253" s="4"/>
      <c r="FL253" s="4"/>
      <c r="FM253" s="4"/>
      <c r="FN253" s="4"/>
      <c r="FO253" s="4"/>
      <c r="FP253" s="4"/>
      <c r="FQ253" s="4"/>
      <c r="FR253" s="4"/>
      <c r="FS253" s="4"/>
      <c r="FT253" s="4"/>
      <c r="FU253" s="4"/>
      <c r="FV253" s="49"/>
      <c r="FW253" s="49"/>
      <c r="FX253" s="49"/>
      <c r="FY253" s="49"/>
      <c r="FZ253" s="4"/>
      <c r="GA253" s="25"/>
    </row>
    <row r="254" spans="1:364" ht="5.65" customHeight="1" x14ac:dyDescent="0.1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25"/>
      <c r="EY254" s="25"/>
      <c r="EZ254" s="25"/>
      <c r="FA254" s="25"/>
      <c r="FB254" s="25"/>
      <c r="FC254" s="25"/>
      <c r="FD254" s="25"/>
      <c r="FE254" s="25"/>
      <c r="FF254" s="25"/>
      <c r="FG254" s="25"/>
      <c r="FH254" s="25"/>
      <c r="FI254" s="25"/>
      <c r="FJ254" s="4"/>
      <c r="FK254" s="4"/>
      <c r="FL254" s="4"/>
      <c r="FM254" s="4"/>
      <c r="FN254" s="4"/>
      <c r="FO254" s="4"/>
      <c r="FP254" s="4"/>
      <c r="FQ254" s="4"/>
      <c r="FR254" s="4"/>
      <c r="FS254" s="4"/>
      <c r="FT254" s="4"/>
      <c r="FU254" s="4"/>
      <c r="FV254" s="49"/>
      <c r="FW254" s="49"/>
      <c r="FX254" s="49"/>
      <c r="FY254" s="49"/>
      <c r="FZ254" s="4"/>
      <c r="GA254" s="4"/>
    </row>
    <row r="255" spans="1:364" x14ac:dyDescent="0.15">
      <c r="GA255" s="4"/>
    </row>
    <row r="265" ht="13.5" customHeight="1" x14ac:dyDescent="0.15"/>
  </sheetData>
  <phoneticPr fontId="3"/>
  <printOptions horizontalCentered="1"/>
  <pageMargins left="0" right="0" top="0" bottom="0" header="0" footer="0"/>
  <pageSetup paperSize="9" scale="63" orientation="portrait" r:id="rId1"/>
  <headerFooter alignWithMargins="0"/>
  <colBreaks count="1" manualBreakCount="1">
    <brk id="181" max="251"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39"/>
  <sheetViews>
    <sheetView showGridLines="0" workbookViewId="0">
      <selection sqref="A1:XFD1048576"/>
    </sheetView>
  </sheetViews>
  <sheetFormatPr defaultRowHeight="13.5" x14ac:dyDescent="0.15"/>
  <cols>
    <col min="1" max="1" width="2.875" style="278" customWidth="1"/>
    <col min="2" max="2" width="12" style="278" customWidth="1"/>
    <col min="3" max="4" width="9.5" style="278" customWidth="1"/>
    <col min="5" max="6" width="9" style="278"/>
    <col min="7" max="7" width="11" style="286" customWidth="1"/>
    <col min="8" max="9" width="9.375" style="278" customWidth="1"/>
    <col min="10" max="10" width="9" style="278"/>
    <col min="11" max="11" width="14.5" style="278" customWidth="1"/>
    <col min="12" max="19" width="9" style="278"/>
    <col min="20" max="20" width="2.5" style="278" bestFit="1" customWidth="1"/>
    <col min="21" max="16384" width="9" style="278"/>
  </cols>
  <sheetData>
    <row r="1" spans="2:38" x14ac:dyDescent="0.15">
      <c r="B1" s="314" t="s">
        <v>65</v>
      </c>
      <c r="G1" s="286" t="s">
        <v>276</v>
      </c>
      <c r="H1" s="278" t="s">
        <v>281</v>
      </c>
      <c r="O1" s="278" t="s">
        <v>284</v>
      </c>
      <c r="P1" s="278" t="s">
        <v>285</v>
      </c>
      <c r="S1" s="278" t="s">
        <v>291</v>
      </c>
      <c r="U1" s="278" t="s">
        <v>292</v>
      </c>
      <c r="W1" s="278" t="s">
        <v>293</v>
      </c>
      <c r="Y1" s="278" t="s">
        <v>294</v>
      </c>
      <c r="AA1" s="278" t="s">
        <v>295</v>
      </c>
      <c r="AC1" s="278" t="s">
        <v>296</v>
      </c>
      <c r="AE1" s="278" t="s">
        <v>297</v>
      </c>
      <c r="AG1" s="278" t="s">
        <v>298</v>
      </c>
      <c r="AI1" s="278" t="s">
        <v>299</v>
      </c>
    </row>
    <row r="2" spans="2:38" x14ac:dyDescent="0.15">
      <c r="B2" s="278" t="s">
        <v>41</v>
      </c>
      <c r="C2" s="315" t="s">
        <v>42</v>
      </c>
      <c r="G2" s="286" t="s">
        <v>277</v>
      </c>
      <c r="H2" s="278" t="str">
        <f>IF(基本情報入力シート!$E$45="可","○","×")</f>
        <v>×</v>
      </c>
      <c r="L2" s="278" t="str">
        <f>M2&amp;N2</f>
        <v>1</v>
      </c>
      <c r="M2" s="278" t="str">
        <f>IF(O2="ゆうパック","a-",IF(O2="チルド(保冷剤なし)","b-",IF(O2="チルド(保冷剤同梱)","c-",IF(O2="ゆうパケット","d-",""))))</f>
        <v/>
      </c>
      <c r="N2" s="278">
        <v>1</v>
      </c>
      <c r="O2" s="278">
        <f>基本情報入力シート!D65</f>
        <v>0</v>
      </c>
      <c r="P2" s="278">
        <f>基本情報入力シート!E65</f>
        <v>0</v>
      </c>
      <c r="Q2" s="278" t="s">
        <v>286</v>
      </c>
      <c r="R2" s="278" t="str">
        <f>IF(S2="","","申込商品名")</f>
        <v/>
      </c>
      <c r="S2" s="278" t="str">
        <f>IF(ISNA(VLOOKUP(S1,$L:$P,5,0)),"",VLOOKUP(S1,$L:$P,5,0))</f>
        <v/>
      </c>
      <c r="T2" s="278" t="str">
        <f>IF(OR(U2="",S2="",U2="～",S2="～"),"","・")</f>
        <v/>
      </c>
      <c r="U2" s="278" t="str">
        <f t="shared" ref="U2:AI2" si="0">IF(ISNA(VLOOKUP(U1,$L:$P,5,0)),"",VLOOKUP(U1,$L:$P,5,0))</f>
        <v/>
      </c>
      <c r="V2" s="278" t="str">
        <f>IF(OR(W2="",U2="",W2="～",U2="～"),"","・")</f>
        <v/>
      </c>
      <c r="W2" s="278" t="str">
        <f t="shared" si="0"/>
        <v/>
      </c>
      <c r="X2" s="278" t="str">
        <f>IF(OR(Y2="",W2="",Y2="～",W2="～"),"","・")</f>
        <v/>
      </c>
      <c r="Y2" s="278" t="str">
        <f t="shared" si="0"/>
        <v/>
      </c>
      <c r="Z2" s="278" t="str">
        <f>IF(OR(AA2="",Y2="",AA2="～",Y2="～"),"","・")</f>
        <v/>
      </c>
      <c r="AA2" s="278" t="str">
        <f t="shared" si="0"/>
        <v/>
      </c>
      <c r="AB2" s="278" t="str">
        <f>IF(OR(AC2="",AA2="",AC2="～",AA2="～"),"","・")</f>
        <v/>
      </c>
      <c r="AC2" s="278" t="str">
        <f t="shared" si="0"/>
        <v/>
      </c>
      <c r="AD2" s="278" t="str">
        <f>IF(OR(AE2="",AC2="",AE2="～",AC2="～"),"","・")</f>
        <v/>
      </c>
      <c r="AE2" s="278" t="str">
        <f t="shared" si="0"/>
        <v/>
      </c>
      <c r="AF2" s="278" t="str">
        <f>IF(OR(AG2="",AE2="",AG2="～",AE2="～"),"","・")</f>
        <v/>
      </c>
      <c r="AG2" s="278" t="str">
        <f t="shared" si="0"/>
        <v/>
      </c>
      <c r="AH2" s="278" t="str">
        <f>IF(OR(AI2="",AG2="",AI2="～",AG2="～"),"","・")</f>
        <v/>
      </c>
      <c r="AI2" s="278" t="str">
        <f t="shared" si="0"/>
        <v/>
      </c>
      <c r="AJ2" s="278" t="str">
        <f>IF(S2="","","は「ゆうパック」")</f>
        <v/>
      </c>
      <c r="AK2" s="278" t="str">
        <f>IF(AND(AJ2&lt;&gt;"",OR(AJ4&lt;&gt;"",AJ6&lt;&gt;"",AJ8&lt;&gt;"")),"、","")</f>
        <v/>
      </c>
      <c r="AL2" s="278" t="str">
        <f>IF(AND(S2&lt;&gt;"",OR(S4&lt;&gt;"",S6&lt;&gt;"")),"・","")</f>
        <v/>
      </c>
    </row>
    <row r="3" spans="2:38" x14ac:dyDescent="0.15">
      <c r="B3" s="278" t="s">
        <v>43</v>
      </c>
      <c r="C3" s="315" t="s">
        <v>44</v>
      </c>
      <c r="G3" s="286" t="s">
        <v>278</v>
      </c>
      <c r="H3" s="278" t="str">
        <f>IF(基本情報入力シート!$E$28="","×","○")</f>
        <v>×</v>
      </c>
      <c r="L3" s="278" t="str">
        <f t="shared" ref="L3:L10" si="1">M3&amp;N3</f>
        <v>2</v>
      </c>
      <c r="M3" s="278" t="str">
        <f t="shared" ref="M3:M10" si="2">IF(O3="ゆうパック","a-",IF(O3="チルド(保冷剤なし)","b-",IF(O3="チルド(保冷剤同梱)","c-",IF(O3="ゆうパケット","d-",""))))</f>
        <v/>
      </c>
      <c r="N3" s="278">
        <f>COUNTIFS($M$2:M2,M3)+1</f>
        <v>2</v>
      </c>
      <c r="O3" s="278">
        <f>基本情報入力シート!D66</f>
        <v>0</v>
      </c>
      <c r="P3" s="278">
        <f>基本情報入力シート!E66</f>
        <v>0</v>
      </c>
      <c r="S3" s="278" t="s">
        <v>318</v>
      </c>
      <c r="U3" s="278" t="s">
        <v>319</v>
      </c>
      <c r="W3" s="278" t="s">
        <v>320</v>
      </c>
      <c r="Y3" s="278" t="s">
        <v>321</v>
      </c>
      <c r="AA3" s="278" t="s">
        <v>322</v>
      </c>
      <c r="AC3" s="278" t="s">
        <v>323</v>
      </c>
      <c r="AE3" s="278" t="s">
        <v>324</v>
      </c>
      <c r="AG3" s="278" t="s">
        <v>325</v>
      </c>
      <c r="AI3" s="278" t="s">
        <v>326</v>
      </c>
    </row>
    <row r="4" spans="2:38" x14ac:dyDescent="0.15">
      <c r="B4" s="278" t="s">
        <v>45</v>
      </c>
      <c r="C4" s="315" t="s">
        <v>243</v>
      </c>
      <c r="G4" s="286" t="s">
        <v>279</v>
      </c>
      <c r="H4" s="278" t="str">
        <f>IF(AND(基本情報入力シート!$E$38="",基本情報入力シート!$E$40=""),"×","○")</f>
        <v>×</v>
      </c>
      <c r="L4" s="278" t="str">
        <f t="shared" si="1"/>
        <v>3</v>
      </c>
      <c r="M4" s="278" t="str">
        <f t="shared" si="2"/>
        <v/>
      </c>
      <c r="N4" s="278">
        <f>COUNTIFS($M$2:M3,M4)+1</f>
        <v>3</v>
      </c>
      <c r="O4" s="278">
        <f>基本情報入力シート!D67</f>
        <v>0</v>
      </c>
      <c r="P4" s="278">
        <f>基本情報入力シート!E67</f>
        <v>0</v>
      </c>
      <c r="Q4" s="278" t="s">
        <v>287</v>
      </c>
      <c r="R4" s="278" t="str">
        <f t="shared" ref="R4" si="3">IF(S4="","","申込商品名")</f>
        <v/>
      </c>
      <c r="S4" s="278" t="str">
        <f>IF(ISNA(VLOOKUP(S3,$L:$P,5,0)),"",VLOOKUP(S3,$L:$P,5,0))</f>
        <v/>
      </c>
      <c r="T4" s="278" t="str">
        <f>IF(OR(U4="",S4="",U4="～",S4="～"),"","・")</f>
        <v/>
      </c>
      <c r="U4" s="278" t="str">
        <f t="shared" ref="U4" si="4">IF(ISNA(VLOOKUP(U3,$L:$P,5,0)),"",VLOOKUP(U3,$L:$P,5,0))</f>
        <v/>
      </c>
      <c r="V4" s="278" t="str">
        <f>IF(OR(W4="",U4="",W4="～",U4="～"),"","・")</f>
        <v/>
      </c>
      <c r="W4" s="278" t="str">
        <f t="shared" ref="W4" si="5">IF(ISNA(VLOOKUP(W3,$L:$P,5,0)),"",VLOOKUP(W3,$L:$P,5,0))</f>
        <v/>
      </c>
      <c r="X4" s="278" t="str">
        <f>IF(OR(Y4="",W4="",Y4="～",W4="～"),"","・")</f>
        <v/>
      </c>
      <c r="Y4" s="278" t="str">
        <f t="shared" ref="Y4" si="6">IF(ISNA(VLOOKUP(Y3,$L:$P,5,0)),"",VLOOKUP(Y3,$L:$P,5,0))</f>
        <v/>
      </c>
      <c r="Z4" s="278" t="str">
        <f>IF(OR(AA4="",Y4="",AA4="～",Y4="～"),"","・")</f>
        <v/>
      </c>
      <c r="AA4" s="278" t="str">
        <f t="shared" ref="AA4" si="7">IF(ISNA(VLOOKUP(AA3,$L:$P,5,0)),"",VLOOKUP(AA3,$L:$P,5,0))</f>
        <v/>
      </c>
      <c r="AB4" s="278" t="str">
        <f>IF(OR(AC4="",AA4="",AC4="～",AA4="～"),"","・")</f>
        <v/>
      </c>
      <c r="AC4" s="278" t="str">
        <f t="shared" ref="AC4" si="8">IF(ISNA(VLOOKUP(AC3,$L:$P,5,0)),"",VLOOKUP(AC3,$L:$P,5,0))</f>
        <v/>
      </c>
      <c r="AD4" s="278" t="str">
        <f>IF(OR(AE4="",AC4="",AE4="～",AC4="～"),"","・")</f>
        <v/>
      </c>
      <c r="AE4" s="278" t="str">
        <f t="shared" ref="AE4" si="9">IF(ISNA(VLOOKUP(AE3,$L:$P,5,0)),"",VLOOKUP(AE3,$L:$P,5,0))</f>
        <v/>
      </c>
      <c r="AF4" s="278" t="str">
        <f>IF(OR(AG4="",AE4="",AG4="～",AE4="～"),"","・")</f>
        <v/>
      </c>
      <c r="AG4" s="278" t="str">
        <f t="shared" ref="AG4" si="10">IF(ISNA(VLOOKUP(AG3,$L:$P,5,0)),"",VLOOKUP(AG3,$L:$P,5,0))</f>
        <v/>
      </c>
      <c r="AH4" s="278" t="str">
        <f>IF(OR(AI4="",AG4="",AI4="～",AG4="～"),"","・")</f>
        <v/>
      </c>
      <c r="AI4" s="278" t="str">
        <f t="shared" ref="AI4" si="11">IF(ISNA(VLOOKUP(AI3,$L:$P,5,0)),"",VLOOKUP(AI3,$L:$P,5,0))</f>
        <v/>
      </c>
      <c r="AJ4" s="278" t="str">
        <f>IF(S4="","","は「チルドゆうパック」")</f>
        <v/>
      </c>
      <c r="AK4" s="278" t="str">
        <f>IF(AND(AJ4&lt;&gt;"",OR(AJ6&lt;&gt;"",AJ8&lt;&gt;"")),"、","")</f>
        <v/>
      </c>
      <c r="AL4" s="278" t="str">
        <f>IF(AND(S4&lt;&gt;"",S6&lt;&gt;""),"・","")</f>
        <v/>
      </c>
    </row>
    <row r="5" spans="2:38" x14ac:dyDescent="0.15">
      <c r="B5" s="278" t="s">
        <v>47</v>
      </c>
      <c r="C5" s="315" t="s">
        <v>46</v>
      </c>
      <c r="G5" s="286" t="s">
        <v>203</v>
      </c>
      <c r="H5" s="278" t="str">
        <f>IF(OR(基本情報入力シート!$E$51="ゆうパック",基本情報入力シート!$E$51="チルド混在（保冷剤なし）",基本情報入力シート!$E$51="チルド混在（保冷剤同梱）",基本情報入力シート!$E$51="ゆうパック・ゆうパケット混在",COUNTIFS(基本情報入力シート!$D$65:$D$73,リスト!G5)&lt;&gt;0),"○","×")</f>
        <v>×</v>
      </c>
      <c r="L5" s="278" t="str">
        <f t="shared" si="1"/>
        <v>4</v>
      </c>
      <c r="M5" s="278" t="str">
        <f t="shared" si="2"/>
        <v/>
      </c>
      <c r="N5" s="278">
        <f>COUNTIFS($M$2:M4,M5)+1</f>
        <v>4</v>
      </c>
      <c r="O5" s="278">
        <f>基本情報入力シート!D68</f>
        <v>0</v>
      </c>
      <c r="P5" s="278">
        <f>基本情報入力シート!E68</f>
        <v>0</v>
      </c>
      <c r="S5" s="278" t="s">
        <v>309</v>
      </c>
      <c r="U5" s="278" t="s">
        <v>310</v>
      </c>
      <c r="W5" s="278" t="s">
        <v>311</v>
      </c>
      <c r="Y5" s="278" t="s">
        <v>312</v>
      </c>
      <c r="AA5" s="278" t="s">
        <v>313</v>
      </c>
      <c r="AC5" s="278" t="s">
        <v>314</v>
      </c>
      <c r="AE5" s="278" t="s">
        <v>315</v>
      </c>
      <c r="AG5" s="278" t="s">
        <v>316</v>
      </c>
      <c r="AI5" s="278" t="s">
        <v>317</v>
      </c>
    </row>
    <row r="6" spans="2:38" x14ac:dyDescent="0.15">
      <c r="B6" s="278" t="s">
        <v>48</v>
      </c>
      <c r="C6" s="315" t="s">
        <v>46</v>
      </c>
      <c r="G6" s="286" t="s">
        <v>282</v>
      </c>
      <c r="H6" s="278" t="str">
        <f>IF(OR(基本情報入力シート!$E$51="チルドゆうパック（保冷剤なし）",基本情報入力シート!$E$51="チルド混在（保冷剤なし）",COUNTIFS(基本情報入力シート!$D$65:$D$73,リスト!G6)&lt;&gt;0),"○","×")</f>
        <v>×</v>
      </c>
      <c r="L6" s="278" t="str">
        <f t="shared" si="1"/>
        <v>5</v>
      </c>
      <c r="M6" s="278" t="str">
        <f t="shared" si="2"/>
        <v/>
      </c>
      <c r="N6" s="278">
        <f>COUNTIFS($M$2:M5,M6)+1</f>
        <v>5</v>
      </c>
      <c r="O6" s="278">
        <f>基本情報入力シート!D69</f>
        <v>0</v>
      </c>
      <c r="P6" s="278">
        <f>基本情報入力シート!E69</f>
        <v>0</v>
      </c>
      <c r="Q6" s="278" t="s">
        <v>288</v>
      </c>
      <c r="R6" s="278" t="str">
        <f t="shared" ref="R6" si="12">IF(S6="","","申込商品名")</f>
        <v/>
      </c>
      <c r="S6" s="278" t="str">
        <f>IF(ISNA(VLOOKUP(S5,$L:$P,5,0)),"",VLOOKUP(S5,$L:$P,5,0))</f>
        <v/>
      </c>
      <c r="T6" s="278" t="str">
        <f>IF(OR(U6="",S6="",U6="～",S6="～"),"","・")</f>
        <v/>
      </c>
      <c r="U6" s="278" t="str">
        <f t="shared" ref="U6" si="13">IF(ISNA(VLOOKUP(U5,$L:$P,5,0)),"",VLOOKUP(U5,$L:$P,5,0))</f>
        <v/>
      </c>
      <c r="V6" s="278" t="str">
        <f>IF(OR(W6="",U6="",W6="～",U6="～"),"","・")</f>
        <v/>
      </c>
      <c r="W6" s="278" t="str">
        <f t="shared" ref="W6" si="14">IF(ISNA(VLOOKUP(W5,$L:$P,5,0)),"",VLOOKUP(W5,$L:$P,5,0))</f>
        <v/>
      </c>
      <c r="X6" s="278" t="str">
        <f>IF(OR(Y6="",W6="",Y6="～",W6="～"),"","・")</f>
        <v/>
      </c>
      <c r="Y6" s="278" t="str">
        <f t="shared" ref="Y6" si="15">IF(ISNA(VLOOKUP(Y5,$L:$P,5,0)),"",VLOOKUP(Y5,$L:$P,5,0))</f>
        <v/>
      </c>
      <c r="Z6" s="278" t="str">
        <f>IF(OR(AA6="",Y6="",AA6="～",Y6="～"),"","・")</f>
        <v/>
      </c>
      <c r="AA6" s="278" t="str">
        <f t="shared" ref="AA6" si="16">IF(ISNA(VLOOKUP(AA5,$L:$P,5,0)),"",VLOOKUP(AA5,$L:$P,5,0))</f>
        <v/>
      </c>
      <c r="AB6" s="278" t="str">
        <f>IF(OR(AC6="",AA6="",AC6="～",AA6="～"),"","・")</f>
        <v/>
      </c>
      <c r="AC6" s="278" t="str">
        <f t="shared" ref="AC6" si="17">IF(ISNA(VLOOKUP(AC5,$L:$P,5,0)),"",VLOOKUP(AC5,$L:$P,5,0))</f>
        <v/>
      </c>
      <c r="AD6" s="278" t="str">
        <f>IF(OR(AE6="",AC6="",AE6="～",AC6="～"),"","・")</f>
        <v/>
      </c>
      <c r="AE6" s="278" t="str">
        <f t="shared" ref="AE6" si="18">IF(ISNA(VLOOKUP(AE5,$L:$P,5,0)),"",VLOOKUP(AE5,$L:$P,5,0))</f>
        <v/>
      </c>
      <c r="AF6" s="278" t="str">
        <f>IF(OR(AG6="",AE6="",AG6="～",AE6="～"),"","・")</f>
        <v/>
      </c>
      <c r="AG6" s="278" t="str">
        <f t="shared" ref="AG6" si="19">IF(ISNA(VLOOKUP(AG5,$L:$P,5,0)),"",VLOOKUP(AG5,$L:$P,5,0))</f>
        <v/>
      </c>
      <c r="AH6" s="278" t="str">
        <f>IF(OR(AI6="",AG6="",AI6="～",AG6="～"),"","・")</f>
        <v/>
      </c>
      <c r="AI6" s="278" t="str">
        <f t="shared" ref="AI6" si="20">IF(ISNA(VLOOKUP(AI5,$L:$P,5,0)),"",VLOOKUP(AI5,$L:$P,5,0))</f>
        <v/>
      </c>
      <c r="AJ6" s="278" t="str">
        <f>IF(S6="","","は「チルドゆうパック(保冷剤同梱)」")</f>
        <v/>
      </c>
      <c r="AK6" s="278" t="str">
        <f>IF(AND(AJ6&lt;&gt;"",AJ8&lt;&gt;""),"、","")</f>
        <v/>
      </c>
      <c r="AL6" s="278" t="str">
        <f>IF(OR(AJ2&lt;&gt;"",AJ4&lt;&gt;"",AJ6&lt;&gt;""),"において","")</f>
        <v/>
      </c>
    </row>
    <row r="7" spans="2:38" x14ac:dyDescent="0.15">
      <c r="B7" s="278" t="s">
        <v>49</v>
      </c>
      <c r="C7" s="315" t="s">
        <v>50</v>
      </c>
      <c r="G7" s="286" t="s">
        <v>283</v>
      </c>
      <c r="H7" s="278" t="str">
        <f>IF(OR(基本情報入力シート!$E$51="チルドゆうパック（保冷剤同梱）",基本情報入力シート!$E$51="チルド混在（保冷剤同梱）",COUNTIFS(基本情報入力シート!$D$65:$D$73,リスト!G7)&lt;&gt;0),"○","×")</f>
        <v>×</v>
      </c>
      <c r="I7" s="278">
        <f>COUNTIFS(H5:H7,"○")</f>
        <v>0</v>
      </c>
      <c r="L7" s="278" t="str">
        <f t="shared" si="1"/>
        <v>6</v>
      </c>
      <c r="M7" s="278" t="str">
        <f t="shared" si="2"/>
        <v/>
      </c>
      <c r="N7" s="278">
        <f>COUNTIFS($M$2:M6,M7)+1</f>
        <v>6</v>
      </c>
      <c r="O7" s="278">
        <f>基本情報入力シート!D70</f>
        <v>0</v>
      </c>
      <c r="P7" s="278">
        <f>基本情報入力シート!E70</f>
        <v>0</v>
      </c>
      <c r="S7" s="278" t="s">
        <v>300</v>
      </c>
      <c r="U7" s="278" t="s">
        <v>301</v>
      </c>
      <c r="W7" s="278" t="s">
        <v>302</v>
      </c>
      <c r="Y7" s="278" t="s">
        <v>303</v>
      </c>
      <c r="AA7" s="278" t="s">
        <v>304</v>
      </c>
      <c r="AC7" s="278" t="s">
        <v>305</v>
      </c>
      <c r="AE7" s="278" t="s">
        <v>306</v>
      </c>
      <c r="AG7" s="278" t="s">
        <v>307</v>
      </c>
      <c r="AI7" s="278" t="s">
        <v>308</v>
      </c>
    </row>
    <row r="8" spans="2:38" x14ac:dyDescent="0.15">
      <c r="B8" s="278" t="s">
        <v>51</v>
      </c>
      <c r="C8" s="315" t="s">
        <v>52</v>
      </c>
      <c r="G8" s="286" t="s">
        <v>280</v>
      </c>
      <c r="H8" s="278" t="str">
        <f>IF(OR(基本情報入力シート!$E$51="ゆうパケット",基本情報入力シート!$E$51="ゆうパック・ゆうパケット混在",COUNTIFS(基本情報入力シート!$D$65:$D$73,リスト!G8)&lt;&gt;0),"○","×")</f>
        <v>×</v>
      </c>
      <c r="L8" s="278" t="str">
        <f t="shared" si="1"/>
        <v>7</v>
      </c>
      <c r="M8" s="278" t="str">
        <f t="shared" si="2"/>
        <v/>
      </c>
      <c r="N8" s="278">
        <f>COUNTIFS($M$2:M7,M8)+1</f>
        <v>7</v>
      </c>
      <c r="O8" s="278">
        <f>基本情報入力シート!D71</f>
        <v>0</v>
      </c>
      <c r="P8" s="278">
        <f>基本情報入力シート!E71</f>
        <v>0</v>
      </c>
      <c r="Q8" s="278" t="s">
        <v>289</v>
      </c>
      <c r="R8" s="278" t="str">
        <f t="shared" ref="R8" si="21">IF(S8="","","申込商品名")</f>
        <v/>
      </c>
      <c r="S8" s="278" t="str">
        <f>IF(ISNA(VLOOKUP(S7,$L:$P,5,0)),"",VLOOKUP(S7,$L:$P,5,0))</f>
        <v/>
      </c>
      <c r="T8" s="278" t="str">
        <f>IF(OR(U8="",S8="",U8="～",S8="～"),"","・")</f>
        <v/>
      </c>
      <c r="U8" s="278" t="str">
        <f t="shared" ref="U8" si="22">IF(ISNA(VLOOKUP(U7,$L:$P,5,0)),"",VLOOKUP(U7,$L:$P,5,0))</f>
        <v/>
      </c>
      <c r="V8" s="278" t="str">
        <f>IF(OR(W8="",U8="",W8="～",U8="～"),"","・")</f>
        <v/>
      </c>
      <c r="W8" s="278" t="str">
        <f t="shared" ref="W8" si="23">IF(ISNA(VLOOKUP(W7,$L:$P,5,0)),"",VLOOKUP(W7,$L:$P,5,0))</f>
        <v/>
      </c>
      <c r="X8" s="278" t="str">
        <f>IF(OR(Y8="",W8="",Y8="～",W8="～"),"","・")</f>
        <v/>
      </c>
      <c r="Y8" s="278" t="str">
        <f t="shared" ref="Y8" si="24">IF(ISNA(VLOOKUP(Y7,$L:$P,5,0)),"",VLOOKUP(Y7,$L:$P,5,0))</f>
        <v/>
      </c>
      <c r="Z8" s="278" t="str">
        <f>IF(OR(AA8="",Y8="",AA8="～",Y8="～"),"","・")</f>
        <v/>
      </c>
      <c r="AA8" s="278" t="str">
        <f t="shared" ref="AA8" si="25">IF(ISNA(VLOOKUP(AA7,$L:$P,5,0)),"",VLOOKUP(AA7,$L:$P,5,0))</f>
        <v/>
      </c>
      <c r="AB8" s="278" t="str">
        <f>IF(OR(AC8="",AA8="",AC8="～",AA8="～"),"","・")</f>
        <v/>
      </c>
      <c r="AC8" s="278" t="str">
        <f t="shared" ref="AC8" si="26">IF(ISNA(VLOOKUP(AC7,$L:$P,5,0)),"",VLOOKUP(AC7,$L:$P,5,0))</f>
        <v/>
      </c>
      <c r="AD8" s="278" t="str">
        <f>IF(OR(AE8="",AC8="",AE8="～",AC8="～"),"","・")</f>
        <v/>
      </c>
      <c r="AE8" s="278" t="str">
        <f t="shared" ref="AE8" si="27">IF(ISNA(VLOOKUP(AE7,$L:$P,5,0)),"",VLOOKUP(AE7,$L:$P,5,0))</f>
        <v/>
      </c>
      <c r="AF8" s="278" t="str">
        <f>IF(OR(AG8="",AE8="",AG8="～",AE8="～"),"","・")</f>
        <v/>
      </c>
      <c r="AG8" s="278" t="str">
        <f t="shared" ref="AG8" si="28">IF(ISNA(VLOOKUP(AG7,$L:$P,5,0)),"",VLOOKUP(AG7,$L:$P,5,0))</f>
        <v/>
      </c>
      <c r="AH8" s="278" t="str">
        <f>IF(OR(AI8="",AG8="",AI8="～",AG8="～"),"","・")</f>
        <v/>
      </c>
      <c r="AI8" s="278" t="str">
        <f t="shared" ref="AI8" si="29">IF(ISNA(VLOOKUP(AI7,$L:$P,5,0)),"",VLOOKUP(AI7,$L:$P,5,0))</f>
        <v/>
      </c>
      <c r="AJ8" s="278" t="str">
        <f>IF(S8="","","は「ゆうパケット」")</f>
        <v/>
      </c>
      <c r="AK8" s="278" t="s">
        <v>330</v>
      </c>
    </row>
    <row r="9" spans="2:38" x14ac:dyDescent="0.15">
      <c r="B9" s="278" t="s">
        <v>53</v>
      </c>
      <c r="C9" s="315" t="s">
        <v>54</v>
      </c>
      <c r="G9" s="286" t="s">
        <v>290</v>
      </c>
      <c r="H9" s="278" t="str">
        <f>IF(基本情報入力シート!E43="可","○",IF(基本情報入力シート!E43="可(ゆうパケットのみ不可)","▲","×"))</f>
        <v>×</v>
      </c>
      <c r="L9" s="278" t="str">
        <f t="shared" si="1"/>
        <v>8</v>
      </c>
      <c r="M9" s="278" t="str">
        <f t="shared" si="2"/>
        <v/>
      </c>
      <c r="N9" s="278">
        <f>COUNTIFS($M$2:M8,M9)+1</f>
        <v>8</v>
      </c>
      <c r="O9" s="278">
        <f>基本情報入力シート!D72</f>
        <v>0</v>
      </c>
      <c r="P9" s="278">
        <f>基本情報入力シート!E72</f>
        <v>0</v>
      </c>
    </row>
    <row r="10" spans="2:38" x14ac:dyDescent="0.15">
      <c r="B10" s="278" t="s">
        <v>55</v>
      </c>
      <c r="C10" s="315" t="s">
        <v>56</v>
      </c>
      <c r="L10" s="278" t="str">
        <f t="shared" si="1"/>
        <v>9</v>
      </c>
      <c r="M10" s="278" t="str">
        <f t="shared" si="2"/>
        <v/>
      </c>
      <c r="N10" s="278">
        <f>COUNTIFS($M$2:M9,M10)+1</f>
        <v>9</v>
      </c>
      <c r="O10" s="278">
        <f>基本情報入力シート!D73</f>
        <v>0</v>
      </c>
      <c r="P10" s="278">
        <f>基本情報入力シート!E73</f>
        <v>0</v>
      </c>
      <c r="R10" s="278" t="str">
        <f>R2&amp;S2&amp;T2&amp;U2&amp;V2&amp;W2&amp;X2&amp;Y2&amp;Z2&amp;AA2&amp;AB2&amp;AC2&amp;AD2&amp;AE2&amp;AF2&amp;AG2&amp;AH2&amp;AI2&amp;AJ2&amp;AK2&amp;R4&amp;S4&amp;T4&amp;U4&amp;V4&amp;W4&amp;X4&amp;Y4&amp;Z4&amp;AA4&amp;AB4&amp;AC4&amp;AD4&amp;AE4&amp;AF4&amp;AG4&amp;AH4&amp;AI4&amp;AJ4&amp;AK4&amp;R6&amp;S6&amp;T6&amp;U6&amp;V6&amp;W6&amp;X6&amp;Y6&amp;Z6&amp;AA6&amp;AB6&amp;AC6&amp;AD6&amp;AE6&amp;AF6&amp;AG6&amp;AH6&amp;AI6&amp;AJ6&amp;AK6&amp;R8&amp;S8&amp;T8&amp;U8&amp;V8&amp;W8&amp;X8&amp;Y8&amp;Z8&amp;AA8&amp;AB8&amp;AC8&amp;AD8&amp;AE8&amp;AF8&amp;AG8&amp;AH8&amp;AI8&amp;AJ8&amp;AK8</f>
        <v>でお届けします。</v>
      </c>
    </row>
    <row r="11" spans="2:38" x14ac:dyDescent="0.15">
      <c r="B11" s="278" t="s">
        <v>57</v>
      </c>
      <c r="C11" s="315" t="s">
        <v>58</v>
      </c>
      <c r="R11" s="278" t="str">
        <f>R8&amp;S8&amp;T8&amp;U8&amp;V8&amp;W8&amp;X8&amp;Y8&amp;Z8&amp;AA8&amp;AB8&amp;AC8&amp;AD8&amp;AE8&amp;AF8&amp;AG8&amp;AH8&amp;AI8</f>
        <v/>
      </c>
    </row>
    <row r="12" spans="2:38" x14ac:dyDescent="0.15">
      <c r="B12" s="278" t="s">
        <v>59</v>
      </c>
      <c r="C12" s="315" t="s">
        <v>60</v>
      </c>
      <c r="R12" s="278" t="str">
        <f>R2&amp;S2&amp;T2&amp;U2&amp;V2&amp;W2&amp;X2&amp;Y2&amp;Z2&amp;AA2&amp;AB2&amp;AC2&amp;AD2&amp;AE2&amp;AF2&amp;AG2&amp;AH2&amp;AI2&amp;AL2&amp;S4&amp;T4&amp;U4&amp;V4&amp;W4&amp;X4&amp;Y4&amp;Z4&amp;AA4&amp;AB4&amp;AC4&amp;AD4&amp;AE4&amp;AF4&amp;AG4&amp;AH4&amp;AI4&amp;AL4&amp;S6&amp;T6&amp;U6&amp;V6&amp;W6&amp;X6&amp;Y6&amp;Z6&amp;AA6&amp;AB6&amp;AC6&amp;AD6&amp;AE6&amp;AF6&amp;AG6&amp;AH6&amp;AI6&amp;AL6</f>
        <v/>
      </c>
    </row>
    <row r="13" spans="2:38" x14ac:dyDescent="0.15">
      <c r="B13" s="278" t="s">
        <v>61</v>
      </c>
      <c r="C13" s="315" t="s">
        <v>62</v>
      </c>
    </row>
    <row r="14" spans="2:38" x14ac:dyDescent="0.15">
      <c r="B14" s="278" t="s">
        <v>63</v>
      </c>
      <c r="C14" s="315" t="s">
        <v>64</v>
      </c>
    </row>
    <row r="16" spans="2:38" x14ac:dyDescent="0.15">
      <c r="B16" s="314" t="s">
        <v>103</v>
      </c>
    </row>
    <row r="17" spans="2:9" x14ac:dyDescent="0.15">
      <c r="B17" s="316">
        <f>基本情報入力シート!E23</f>
        <v>0</v>
      </c>
      <c r="C17" s="317" t="str">
        <f>IF(OR(WEEKDAY(B17)=1,WEEKDAY(B17)=7),"!","")</f>
        <v>!</v>
      </c>
      <c r="D17" s="317" t="str">
        <f>IF(ISERROR(MATCH(B17,祝休日一覧!A:A,0)),"","!")</f>
        <v/>
      </c>
      <c r="E17" s="317" t="str">
        <f>IF(AND(C17="",D17=""),"","土、日、祝休日は指定できません。")</f>
        <v>土、日、祝休日は指定できません。</v>
      </c>
    </row>
    <row r="18" spans="2:9" x14ac:dyDescent="0.15">
      <c r="B18" s="316">
        <f>基本情報入力シート!E25</f>
        <v>0</v>
      </c>
      <c r="C18" s="317" t="str">
        <f>IF(OR(WEEKDAY(B18)=1,WEEKDAY(B18)=7),"!","")</f>
        <v>!</v>
      </c>
      <c r="D18" s="317" t="str">
        <f>IF(ISERROR(MATCH(B18,祝休日一覧!A:A,0)),"","!")</f>
        <v/>
      </c>
      <c r="E18" s="317" t="str">
        <f>IF(AND(C18="",D18=""),"","土、日、祝休日は指定できません。")</f>
        <v>土、日、祝休日は指定できません。</v>
      </c>
    </row>
    <row r="19" spans="2:9" x14ac:dyDescent="0.15">
      <c r="B19" s="318" t="str">
        <f>IF(B17&gt;B18,"日付を確認してください。",IF(B17+365&gt;B18,"","申込み期間が1年を超えています。"))&amp;B20&amp;E18</f>
        <v>土、日、祝休日は指定できません。</v>
      </c>
    </row>
    <row r="20" spans="2:9" x14ac:dyDescent="0.15">
      <c r="B20" s="319" t="str">
        <f>IF(AND(YEAR(B18)-1=YEAR(B17),MONTH(B17)&gt;3,MONTH(B18)&lt;4),"",IF(AND(YEAR(B18)=YEAR(B17),OR(AND(MONTH(B17)&gt;3,MONTH(B18)&lt;13),AND(MONTH(B17)&lt;4,MONTH(B18)&lt;4))),"","年度をまたいでいます。"))</f>
        <v/>
      </c>
    </row>
    <row r="21" spans="2:9" x14ac:dyDescent="0.15">
      <c r="G21" s="320" t="s">
        <v>115</v>
      </c>
    </row>
    <row r="22" spans="2:9" ht="24" x14ac:dyDescent="0.15">
      <c r="B22" s="321" t="str">
        <f>TEXT(B17,"yyyy年")</f>
        <v>1900年</v>
      </c>
      <c r="C22" s="321" t="str">
        <f>TEXT(B17,"m月")</f>
        <v>1月</v>
      </c>
      <c r="D22" s="321" t="str">
        <f>TEXT(B17,"d日")</f>
        <v>0日</v>
      </c>
      <c r="G22" s="322" t="str">
        <f>IF(OR(基本情報入力シート!$E$28="",基本情報入力シート!$E$32="ある"),""," ■　発送開始日　■")</f>
        <v/>
      </c>
      <c r="H22" s="322"/>
      <c r="I22" s="322"/>
    </row>
    <row r="23" spans="2:9" ht="24" x14ac:dyDescent="0.15">
      <c r="B23" s="321" t="str">
        <f>TEXT(B18,"yyyy年")</f>
        <v>1900年</v>
      </c>
      <c r="C23" s="321" t="str">
        <f>TEXT(B18,"m月")</f>
        <v>1月</v>
      </c>
      <c r="D23" s="321" t="str">
        <f>TEXT(B18,"d日")</f>
        <v>0日</v>
      </c>
      <c r="G23" s="323" t="str">
        <f>IF(OR(基本情報入力シート!$E$28="",基本情報入力シート!$E$32="ある"),"",TEXT(基本情報入力シート!$E$28,"yyyy年"))</f>
        <v/>
      </c>
      <c r="H23" s="324" t="str">
        <f>IF(OR(基本情報入力シート!$E$28="",基本情報入力シート!$E$32="ある"),"",TEXT(基本情報入力シート!$E$28,"m月"))</f>
        <v/>
      </c>
      <c r="I23" s="324" t="str">
        <f>IF(OR(基本情報入力シート!$E$28="",基本情報入力シート!$E$32="ある"),"",TEXT(基本情報入力シート!$E$28,"d日"))</f>
        <v/>
      </c>
    </row>
    <row r="25" spans="2:9" ht="18" x14ac:dyDescent="0.15">
      <c r="B25" s="325" t="str">
        <f>"商品提供者　"&amp;基本情報入力シート!E8</f>
        <v>商品提供者　</v>
      </c>
      <c r="C25" s="325"/>
      <c r="D25" s="325"/>
      <c r="E25" s="325"/>
    </row>
    <row r="26" spans="2:9" ht="14.25" x14ac:dyDescent="0.15">
      <c r="B26" s="326" t="str">
        <f>"電話番号　"&amp;基本情報入力シート!E11</f>
        <v>電話番号　</v>
      </c>
      <c r="C26" s="326"/>
      <c r="D26" s="326"/>
    </row>
    <row r="27" spans="2:9" ht="14.25" x14ac:dyDescent="0.15">
      <c r="B27" s="326" t="e">
        <f>"電話番号　"&amp;VLOOKUP(基本情報入力シート!E14,リスト!$B$2:$C$14,2,FALSE)</f>
        <v>#N/A</v>
      </c>
      <c r="C27" s="326"/>
      <c r="D27" s="326"/>
    </row>
    <row r="29" spans="2:9" x14ac:dyDescent="0.15">
      <c r="B29" s="278" t="s">
        <v>109</v>
      </c>
    </row>
    <row r="30" spans="2:9" x14ac:dyDescent="0.15">
      <c r="B30" s="327" t="s">
        <v>110</v>
      </c>
    </row>
    <row r="31" spans="2:9" ht="20.25" customHeight="1" x14ac:dyDescent="0.15">
      <c r="B31" s="328" t="str">
        <f>IF(基本情報入力シート!E48="表示する","※天候等により発送が前後する場合があります 
　 のでご了承ください。","")</f>
        <v/>
      </c>
      <c r="C31" s="328"/>
      <c r="D31" s="328"/>
      <c r="E31" s="328"/>
      <c r="F31" s="328"/>
    </row>
    <row r="32" spans="2:9" ht="20.25" customHeight="1" x14ac:dyDescent="0.15">
      <c r="B32" s="328"/>
      <c r="C32" s="328"/>
      <c r="D32" s="328"/>
      <c r="E32" s="328"/>
      <c r="F32" s="328"/>
    </row>
    <row r="33" spans="2:6" x14ac:dyDescent="0.15">
      <c r="B33" s="211" t="s">
        <v>111</v>
      </c>
    </row>
    <row r="34" spans="2:6" ht="13.5" customHeight="1" x14ac:dyDescent="0.15">
      <c r="B34" s="328" t="str">
        <f>IF(AND(基本情報入力シート!$E$43="不可",H2="×",I7&lt;&gt;0,H8="×"),"※本チラシの商品につきましては、「のし紙」
　 及び「配達希望日」のご要望にはお応えで
　 きませんので、あらかじめご了承ください。","")</f>
        <v/>
      </c>
      <c r="C34" s="328"/>
      <c r="D34" s="328"/>
      <c r="E34" s="328"/>
      <c r="F34" s="328"/>
    </row>
    <row r="35" spans="2:6" ht="13.5" customHeight="1" x14ac:dyDescent="0.15">
      <c r="B35" s="328"/>
      <c r="C35" s="328"/>
      <c r="D35" s="328"/>
      <c r="E35" s="328"/>
      <c r="F35" s="328"/>
    </row>
    <row r="36" spans="2:6" ht="13.5" customHeight="1" x14ac:dyDescent="0.15">
      <c r="B36" s="328"/>
      <c r="C36" s="328"/>
      <c r="D36" s="328"/>
      <c r="E36" s="328"/>
      <c r="F36" s="328"/>
    </row>
    <row r="37" spans="2:6" ht="13.5" customHeight="1" x14ac:dyDescent="0.15">
      <c r="B37" s="328"/>
      <c r="C37" s="328"/>
      <c r="D37" s="328"/>
      <c r="E37" s="328"/>
      <c r="F37" s="328"/>
    </row>
    <row r="38" spans="2:6" x14ac:dyDescent="0.15">
      <c r="B38" s="211" t="s">
        <v>112</v>
      </c>
    </row>
    <row r="39" spans="2:6" x14ac:dyDescent="0.15">
      <c r="B39" s="328" t="str">
        <f>IF(AND(基本情報入力シート!$E$43="不可",H2="○",I7&lt;&gt;0,H8="×"),"※本チラシの商品につきましては、「のし紙」の
　  ご要望にはお応えできませんので、
　  あらかじめご了承ください。","")</f>
        <v/>
      </c>
      <c r="C39" s="328"/>
      <c r="D39" s="328"/>
      <c r="E39" s="328"/>
      <c r="F39" s="328"/>
    </row>
    <row r="40" spans="2:6" x14ac:dyDescent="0.15">
      <c r="B40" s="328"/>
      <c r="C40" s="328"/>
      <c r="D40" s="328"/>
      <c r="E40" s="328"/>
      <c r="F40" s="328"/>
    </row>
    <row r="41" spans="2:6" x14ac:dyDescent="0.15">
      <c r="B41" s="328"/>
      <c r="C41" s="328"/>
      <c r="D41" s="328"/>
      <c r="E41" s="328"/>
      <c r="F41" s="328"/>
    </row>
    <row r="42" spans="2:6" x14ac:dyDescent="0.15">
      <c r="B42" s="328"/>
      <c r="C42" s="328"/>
      <c r="D42" s="328"/>
      <c r="E42" s="328"/>
      <c r="F42" s="328"/>
    </row>
    <row r="44" spans="2:6" x14ac:dyDescent="0.15">
      <c r="B44" s="211" t="s">
        <v>113</v>
      </c>
    </row>
    <row r="45" spans="2:6" ht="13.5" customHeight="1" x14ac:dyDescent="0.15">
      <c r="B45" s="328" t="str">
        <f>IF(AND(基本情報入力シート!$E$43="可",H2="×",I7&lt;&gt;0,H8="×"),"※本チラシの商品につきましては、「配達希望
　 日」のご要望にはお応えできませんので、
　 あらかじめご了承ください。","")</f>
        <v/>
      </c>
      <c r="C45" s="328"/>
      <c r="D45" s="328"/>
      <c r="E45" s="328"/>
      <c r="F45" s="328"/>
    </row>
    <row r="46" spans="2:6" ht="13.5" customHeight="1" x14ac:dyDescent="0.15">
      <c r="B46" s="328"/>
      <c r="C46" s="328"/>
      <c r="D46" s="328"/>
      <c r="E46" s="328"/>
      <c r="F46" s="328"/>
    </row>
    <row r="47" spans="2:6" ht="13.5" customHeight="1" x14ac:dyDescent="0.15">
      <c r="B47" s="328"/>
      <c r="C47" s="328"/>
      <c r="D47" s="328"/>
      <c r="E47" s="328"/>
      <c r="F47" s="328"/>
    </row>
    <row r="48" spans="2:6" ht="13.5" customHeight="1" x14ac:dyDescent="0.15">
      <c r="B48" s="328"/>
      <c r="C48" s="328"/>
      <c r="D48" s="328"/>
      <c r="E48" s="328"/>
      <c r="F48" s="328"/>
    </row>
    <row r="50" spans="2:11" x14ac:dyDescent="0.15">
      <c r="B50" s="211" t="s">
        <v>114</v>
      </c>
    </row>
    <row r="51" spans="2:11" ht="13.5" customHeight="1" x14ac:dyDescent="0.15">
      <c r="B51" s="328" t="str">
        <f>IF(AND(基本情報入力シート!$E$32="ある",基本情報入力シート!$E$20="両面"),"※商品によりお申込み期間、発送開始日が
　 異なりますのでご注意ください。裏面にて
　 ご確認ください。","")</f>
        <v/>
      </c>
      <c r="C51" s="328"/>
      <c r="D51" s="328"/>
      <c r="E51" s="328"/>
      <c r="F51" s="328"/>
      <c r="G51" s="328" t="str">
        <f>IF(AND(基本情報入力シート!$E$32="ある",基本情報入力シート!$E$20="片面"),"※商品によりお申込み期間、発送開始日が
　 異なりますのでご注意ください。下記にて
　 ご確認ください。","")</f>
        <v/>
      </c>
      <c r="H51" s="328"/>
      <c r="I51" s="328"/>
      <c r="J51" s="328"/>
      <c r="K51" s="328"/>
    </row>
    <row r="52" spans="2:11" ht="13.5" customHeight="1" x14ac:dyDescent="0.15">
      <c r="B52" s="328"/>
      <c r="C52" s="328"/>
      <c r="D52" s="328"/>
      <c r="E52" s="328"/>
      <c r="F52" s="328"/>
      <c r="G52" s="328"/>
      <c r="H52" s="328"/>
      <c r="I52" s="328"/>
      <c r="J52" s="328"/>
      <c r="K52" s="328"/>
    </row>
    <row r="53" spans="2:11" ht="13.5" customHeight="1" x14ac:dyDescent="0.15">
      <c r="B53" s="328"/>
      <c r="C53" s="328"/>
      <c r="D53" s="328"/>
      <c r="E53" s="328"/>
      <c r="F53" s="328"/>
      <c r="G53" s="328"/>
      <c r="H53" s="328"/>
      <c r="I53" s="328"/>
      <c r="J53" s="328"/>
      <c r="K53" s="328"/>
    </row>
    <row r="54" spans="2:11" x14ac:dyDescent="0.15">
      <c r="B54" s="328"/>
      <c r="C54" s="328"/>
      <c r="D54" s="328"/>
      <c r="E54" s="328"/>
      <c r="F54" s="328"/>
      <c r="G54" s="328"/>
      <c r="H54" s="328"/>
      <c r="I54" s="328"/>
      <c r="J54" s="328"/>
      <c r="K54" s="328"/>
    </row>
    <row r="55" spans="2:11" x14ac:dyDescent="0.15">
      <c r="B55" s="211"/>
    </row>
    <row r="56" spans="2:11" x14ac:dyDescent="0.15">
      <c r="B56" s="211" t="s">
        <v>135</v>
      </c>
      <c r="C56" s="211"/>
      <c r="D56" s="329">
        <f>基本情報入力シート!E23+7</f>
        <v>7</v>
      </c>
      <c r="E56" s="329"/>
      <c r="F56" s="329">
        <f>基本情報入力シート!E25+18</f>
        <v>18</v>
      </c>
      <c r="G56" s="329"/>
    </row>
    <row r="57" spans="2:11" ht="22.5" x14ac:dyDescent="0.15">
      <c r="B57" s="330" t="str">
        <f>IF(OR($D$56&gt;基本情報入力シート!E28,基本情報入力シート!E28=""),"",TEXT(基本情報入力シート!E28+2,"yyyy年m月d日")&amp;"から")</f>
        <v/>
      </c>
      <c r="C57" s="324"/>
      <c r="D57" s="324"/>
    </row>
    <row r="58" spans="2:11" x14ac:dyDescent="0.15">
      <c r="B58" s="330" t="str">
        <f>IF(基本情報入力シート!E35&gt;=$F$56,TEXT($F$56,"yyyy年m月d日"),TEXT(基本情報入力シート!E35,"yyyy年m月d日"))</f>
        <v>1900年1月0日</v>
      </c>
    </row>
    <row r="60" spans="2:11" x14ac:dyDescent="0.15">
      <c r="B60" s="327" t="s">
        <v>149</v>
      </c>
      <c r="D60" s="278">
        <f>基本情報入力シート!E40-基本情報入力シート!E38</f>
        <v>0</v>
      </c>
    </row>
    <row r="61" spans="2:11" x14ac:dyDescent="0.15">
      <c r="B61" s="331" t="str">
        <f>IF(基本情報入力シート!$E$38="","","※"&amp;TEXT(基本情報入力シート!$E$38,"yyyy年m月d日")&amp;"から"&amp;TEXT(基本情報入力シート!$E$40,"yyyy年m月d日")&amp;"の間は、商品の発送はできませんのでご了承ください。")</f>
        <v/>
      </c>
    </row>
    <row r="63" spans="2:11" x14ac:dyDescent="0.15">
      <c r="B63" s="327" t="s">
        <v>152</v>
      </c>
    </row>
    <row r="64" spans="2:11" x14ac:dyDescent="0.15">
      <c r="B64" s="332" t="s">
        <v>153</v>
      </c>
      <c r="C64" s="333" t="s">
        <v>151</v>
      </c>
      <c r="D64" s="334"/>
      <c r="E64" s="335"/>
      <c r="F64" s="332" t="s">
        <v>181</v>
      </c>
      <c r="G64" s="332" t="s">
        <v>180</v>
      </c>
    </row>
    <row r="65" spans="2:7" x14ac:dyDescent="0.15">
      <c r="B65" s="336" t="s">
        <v>154</v>
      </c>
      <c r="C65" s="337" t="s">
        <v>155</v>
      </c>
      <c r="D65" s="338"/>
      <c r="E65" s="339"/>
      <c r="F65" s="332" t="str">
        <f>IF(基本情報入力シート!D56="","○",基本情報入力シート!D56)</f>
        <v>○</v>
      </c>
      <c r="G65" s="332">
        <f>IF(F65="×","",COUNTIF($F$65,$F$64))</f>
        <v>1</v>
      </c>
    </row>
    <row r="66" spans="2:7" x14ac:dyDescent="0.15">
      <c r="B66" s="336" t="s">
        <v>156</v>
      </c>
      <c r="C66" s="337" t="s">
        <v>157</v>
      </c>
      <c r="D66" s="338"/>
      <c r="E66" s="339"/>
      <c r="F66" s="332" t="str">
        <f>IF(基本情報入力シート!D57="","○",基本情報入力シート!D57)</f>
        <v>○</v>
      </c>
      <c r="G66" s="332">
        <f>IF(F66="×","",COUNTIF($F$65:F66,$F$64))</f>
        <v>2</v>
      </c>
    </row>
    <row r="67" spans="2:7" x14ac:dyDescent="0.15">
      <c r="B67" s="336" t="s">
        <v>158</v>
      </c>
      <c r="C67" s="337" t="s">
        <v>159</v>
      </c>
      <c r="D67" s="338"/>
      <c r="E67" s="339"/>
      <c r="F67" s="332" t="str">
        <f>IF(基本情報入力シート!D58="","○",基本情報入力シート!D58)</f>
        <v>○</v>
      </c>
      <c r="G67" s="332">
        <f>IF(F67="×","",COUNTIF($F$65:F67,$F$64))</f>
        <v>3</v>
      </c>
    </row>
    <row r="68" spans="2:7" x14ac:dyDescent="0.15">
      <c r="B68" s="336" t="s">
        <v>160</v>
      </c>
      <c r="C68" s="337" t="s">
        <v>161</v>
      </c>
      <c r="D68" s="338"/>
      <c r="E68" s="339"/>
      <c r="F68" s="332" t="str">
        <f>IF(基本情報入力シート!D59="","○",基本情報入力シート!D59)</f>
        <v>○</v>
      </c>
      <c r="G68" s="332">
        <f>IF(F68="×","",COUNTIF($F$65:F68,$F$64))</f>
        <v>4</v>
      </c>
    </row>
    <row r="69" spans="2:7" x14ac:dyDescent="0.15">
      <c r="B69" s="340">
        <v>54</v>
      </c>
      <c r="C69" s="337" t="s">
        <v>162</v>
      </c>
      <c r="D69" s="338"/>
      <c r="E69" s="339"/>
      <c r="F69" s="332" t="str">
        <f>IF(基本情報入力シート!D60="","○",基本情報入力シート!D60)</f>
        <v>○</v>
      </c>
      <c r="G69" s="332">
        <f>IF(F69="×","",COUNTIF($F$65:F69,$F$64))</f>
        <v>5</v>
      </c>
    </row>
    <row r="70" spans="2:7" x14ac:dyDescent="0.15">
      <c r="B70" s="336" t="s">
        <v>163</v>
      </c>
      <c r="C70" s="337" t="s">
        <v>164</v>
      </c>
      <c r="D70" s="338"/>
      <c r="E70" s="339"/>
      <c r="F70" s="332" t="str">
        <f>IF(基本情報入力シート!D61="","○",基本情報入力シート!D61)</f>
        <v>○</v>
      </c>
      <c r="G70" s="332">
        <f>IF(F70="×","",COUNTIF($F$65:F70,$F$64))</f>
        <v>6</v>
      </c>
    </row>
    <row r="72" spans="2:7" x14ac:dyDescent="0.15">
      <c r="B72" s="332" t="s">
        <v>153</v>
      </c>
      <c r="C72" s="333" t="s">
        <v>151</v>
      </c>
      <c r="D72" s="338"/>
      <c r="E72" s="339"/>
      <c r="F72" s="332" t="s">
        <v>180</v>
      </c>
    </row>
    <row r="73" spans="2:7" x14ac:dyDescent="0.15">
      <c r="B73" s="336" t="str">
        <f>IF($F73&gt;MAX($G$65:$G$70),"",INDEX($B$65:$C$70,MATCH($F73,$G$65:$G$70,0),MATCH(B$72,$B$64:$C$64,0)))</f>
        <v>02</v>
      </c>
      <c r="C73" s="336" t="str">
        <f>IF($F73&gt;MAX($G$65:$G$70),"",INDEX($B$65:$C$70,MATCH($F73,$G$65:$G$70,0),MATCH(C$72,$B$64:$C$64,0)))</f>
        <v>御中元（蝶結び）</v>
      </c>
      <c r="D73" s="338"/>
      <c r="E73" s="339"/>
      <c r="F73" s="341">
        <v>1</v>
      </c>
    </row>
    <row r="74" spans="2:7" x14ac:dyDescent="0.15">
      <c r="B74" s="336" t="str">
        <f t="shared" ref="B74:C78" si="30">IF($F74&gt;MAX($G$65:$G$70),"",INDEX($B$65:$C$70,MATCH($F74,$G$65:$G$70,0),MATCH(B$72,$B$64:$C$64,0)))</f>
        <v>03</v>
      </c>
      <c r="C74" s="337" t="str">
        <f t="shared" si="30"/>
        <v>御歳暮（蝶結び）</v>
      </c>
      <c r="D74" s="338"/>
      <c r="E74" s="339"/>
      <c r="F74" s="341">
        <v>2</v>
      </c>
    </row>
    <row r="75" spans="2:7" x14ac:dyDescent="0.15">
      <c r="B75" s="336" t="str">
        <f t="shared" si="30"/>
        <v>37</v>
      </c>
      <c r="C75" s="337" t="str">
        <f t="shared" si="30"/>
        <v>無地のし（慶事・蝶結び）</v>
      </c>
      <c r="D75" s="338"/>
      <c r="E75" s="339"/>
      <c r="F75" s="341">
        <v>3</v>
      </c>
    </row>
    <row r="76" spans="2:7" x14ac:dyDescent="0.15">
      <c r="B76" s="336" t="str">
        <f t="shared" si="30"/>
        <v>38</v>
      </c>
      <c r="C76" s="337" t="str">
        <f t="shared" si="30"/>
        <v>無地のし（慶事・結びきり）</v>
      </c>
      <c r="D76" s="338"/>
      <c r="E76" s="339"/>
      <c r="F76" s="341">
        <v>4</v>
      </c>
    </row>
    <row r="77" spans="2:7" x14ac:dyDescent="0.15">
      <c r="B77" s="340">
        <f>IF($F77&gt;MAX($G$65:$G$70),"",INDEX($B$65:$C$70,MATCH($F77,$G$65:$G$70,0),MATCH(B$72,$B$64:$C$64,0)))</f>
        <v>54</v>
      </c>
      <c r="C77" s="337" t="str">
        <f t="shared" si="30"/>
        <v>無地のし（仏事・結びきり）</v>
      </c>
      <c r="D77" s="338"/>
      <c r="E77" s="339"/>
      <c r="F77" s="341">
        <v>5</v>
      </c>
    </row>
    <row r="78" spans="2:7" x14ac:dyDescent="0.15">
      <c r="B78" s="336" t="str">
        <f t="shared" si="30"/>
        <v>99</v>
      </c>
      <c r="C78" s="337" t="str">
        <f t="shared" si="30"/>
        <v>その他</v>
      </c>
      <c r="D78" s="338"/>
      <c r="E78" s="339"/>
      <c r="F78" s="341">
        <v>6</v>
      </c>
    </row>
    <row r="80" spans="2:7" x14ac:dyDescent="0.15">
      <c r="B80" s="278" t="s">
        <v>183</v>
      </c>
    </row>
    <row r="81" spans="1:6" x14ac:dyDescent="0.15">
      <c r="B81" s="278">
        <f>COUNTIF($B$73:$B$78,"99")</f>
        <v>1</v>
      </c>
    </row>
    <row r="83" spans="1:6" x14ac:dyDescent="0.15">
      <c r="A83" s="221"/>
      <c r="B83" s="211" t="s">
        <v>221</v>
      </c>
    </row>
    <row r="84" spans="1:6" x14ac:dyDescent="0.15">
      <c r="A84" s="221"/>
      <c r="B84" s="328" t="str">
        <f>IF(AND(基本情報入力シート!$E$43="不可",H5="×",H6="×",H7="×",H8="○"),"※本チラシの商品につきましては、「のし紙」、
　 「配達希望日」及び「配達時間帯指定」の
　 ご要望にはお応えできませんので、あらかじめ
　 ご了承ください。","")</f>
        <v/>
      </c>
      <c r="C84" s="328"/>
      <c r="D84" s="328"/>
      <c r="E84" s="328"/>
      <c r="F84" s="328"/>
    </row>
    <row r="85" spans="1:6" x14ac:dyDescent="0.15">
      <c r="A85" s="221"/>
      <c r="B85" s="328"/>
      <c r="C85" s="328"/>
      <c r="D85" s="328"/>
      <c r="E85" s="328"/>
      <c r="F85" s="328"/>
    </row>
    <row r="86" spans="1:6" x14ac:dyDescent="0.15">
      <c r="A86" s="221"/>
      <c r="B86" s="328"/>
      <c r="C86" s="328"/>
      <c r="D86" s="328"/>
      <c r="E86" s="328"/>
      <c r="F86" s="328"/>
    </row>
    <row r="87" spans="1:6" x14ac:dyDescent="0.15">
      <c r="A87" s="221"/>
      <c r="B87" s="328"/>
      <c r="C87" s="328"/>
      <c r="D87" s="328"/>
      <c r="E87" s="328"/>
      <c r="F87" s="328"/>
    </row>
    <row r="88" spans="1:6" x14ac:dyDescent="0.15">
      <c r="A88" s="221"/>
      <c r="B88" s="328"/>
      <c r="C88" s="328"/>
      <c r="D88" s="328"/>
      <c r="E88" s="328"/>
      <c r="F88" s="328"/>
    </row>
    <row r="89" spans="1:6" x14ac:dyDescent="0.15">
      <c r="A89" s="221"/>
      <c r="B89" s="211" t="s">
        <v>222</v>
      </c>
    </row>
    <row r="90" spans="1:6" x14ac:dyDescent="0.15">
      <c r="A90" s="221"/>
      <c r="B90" s="328" t="str">
        <f>IF(AND(基本情報入力シート!$E$43="可",H5="×",H6="×",H7="×",H8="○"),"※本チラシの商品につきましては、「配達希望
　 日」及び「配達時間帯指定」のご要望には
　 お応えできませんので、あらかじめ
　 ご了承ください。","")</f>
        <v/>
      </c>
      <c r="C90" s="328"/>
      <c r="D90" s="328"/>
      <c r="E90" s="328"/>
      <c r="F90" s="328"/>
    </row>
    <row r="91" spans="1:6" x14ac:dyDescent="0.15">
      <c r="A91" s="221"/>
      <c r="B91" s="328"/>
      <c r="C91" s="328"/>
      <c r="D91" s="328"/>
      <c r="E91" s="328"/>
      <c r="F91" s="328"/>
    </row>
    <row r="92" spans="1:6" x14ac:dyDescent="0.15">
      <c r="A92" s="221"/>
      <c r="B92" s="328"/>
      <c r="C92" s="328"/>
      <c r="D92" s="328"/>
      <c r="E92" s="328"/>
      <c r="F92" s="328"/>
    </row>
    <row r="93" spans="1:6" x14ac:dyDescent="0.15">
      <c r="A93" s="221"/>
      <c r="B93" s="328"/>
      <c r="C93" s="328"/>
      <c r="D93" s="328"/>
      <c r="E93" s="328"/>
      <c r="F93" s="328"/>
    </row>
    <row r="94" spans="1:6" x14ac:dyDescent="0.15">
      <c r="A94" s="221"/>
      <c r="B94" s="328"/>
      <c r="C94" s="328"/>
      <c r="D94" s="328"/>
      <c r="E94" s="328"/>
      <c r="F94" s="328"/>
    </row>
    <row r="95" spans="1:6" x14ac:dyDescent="0.15">
      <c r="A95" s="221"/>
    </row>
    <row r="96" spans="1:6" x14ac:dyDescent="0.15">
      <c r="A96" s="221"/>
      <c r="B96" s="211" t="s">
        <v>271</v>
      </c>
    </row>
    <row r="97" spans="1:7" ht="15" x14ac:dyDescent="0.15">
      <c r="A97" s="342" t="str">
        <f>IF(AND(基本情報入力シート!E51="ゆうパック・ゆうパケット混在",基本情報入力シート!$E$43="不可",$H$2="×",$I$7&lt;&gt;0,$H$8="○"),"※","")</f>
        <v/>
      </c>
      <c r="B97" s="343" t="str">
        <f>IF(AND(基本情報入力シート!E51="ゆうパック・ゆうパケット混在",基本情報入力シート!$E$43="不可",$H$2="×",$I$7&lt;&gt;0,$H$8="○"),"本チラシの商品につきましては、「のし紙」及び「配達希望日」のご要望にはお応えできませんので、あらかじめご了承ください。","")</f>
        <v/>
      </c>
      <c r="C97" s="344"/>
      <c r="D97" s="344"/>
      <c r="E97" s="344"/>
      <c r="F97" s="345"/>
      <c r="G97" s="346"/>
    </row>
    <row r="98" spans="1:7" ht="15" x14ac:dyDescent="0.15">
      <c r="A98" s="342"/>
      <c r="B98" s="344"/>
      <c r="C98" s="344"/>
      <c r="D98" s="344"/>
      <c r="E98" s="344"/>
      <c r="F98" s="345"/>
      <c r="G98" s="346"/>
    </row>
    <row r="99" spans="1:7" ht="15" x14ac:dyDescent="0.15">
      <c r="A99" s="342"/>
      <c r="B99" s="344"/>
      <c r="C99" s="344"/>
      <c r="D99" s="344"/>
      <c r="E99" s="344"/>
      <c r="F99" s="345"/>
      <c r="G99" s="346"/>
    </row>
    <row r="100" spans="1:7" ht="15" x14ac:dyDescent="0.15">
      <c r="A100" s="342" t="str">
        <f>IF(AND(基本情報入力シート!$E$43="不可",$H$2="×",$I$7&lt;&gt;0,$H$8="○"),"※","")</f>
        <v/>
      </c>
      <c r="B100" s="343" t="str">
        <f>IF(AND(基本情報入力シート!E51="ゆうパック・ゆうパケット混在",基本情報入力シート!$E$43="不可",$H$2="×",$I$7&lt;&gt;0,$H$8="○"),$R$11&amp;"につきましては、「配達時間帯指定」のご要望にはお応えできませんので、あらかじめご了承ください。","")</f>
        <v/>
      </c>
      <c r="C100" s="283"/>
      <c r="D100" s="283"/>
      <c r="E100" s="283"/>
      <c r="F100" s="347"/>
      <c r="G100" s="346"/>
    </row>
    <row r="101" spans="1:7" ht="15" x14ac:dyDescent="0.15">
      <c r="A101" s="342"/>
      <c r="B101" s="283"/>
      <c r="C101" s="283"/>
      <c r="D101" s="283"/>
      <c r="E101" s="283"/>
      <c r="F101" s="347"/>
      <c r="G101" s="346"/>
    </row>
    <row r="102" spans="1:7" ht="15" x14ac:dyDescent="0.15">
      <c r="A102" s="348"/>
      <c r="B102" s="283"/>
      <c r="C102" s="283"/>
      <c r="D102" s="283"/>
      <c r="E102" s="283"/>
      <c r="F102" s="347"/>
      <c r="G102" s="346"/>
    </row>
    <row r="103" spans="1:7" ht="15" x14ac:dyDescent="0.15">
      <c r="A103" s="221"/>
      <c r="B103" s="283"/>
      <c r="C103" s="283"/>
      <c r="D103" s="283"/>
      <c r="E103" s="283"/>
      <c r="F103" s="347"/>
      <c r="G103" s="346"/>
    </row>
    <row r="104" spans="1:7" ht="15" x14ac:dyDescent="0.15">
      <c r="A104" s="221"/>
      <c r="B104" s="283"/>
      <c r="C104" s="283"/>
      <c r="D104" s="283"/>
      <c r="E104" s="283"/>
      <c r="F104" s="347"/>
      <c r="G104" s="346"/>
    </row>
    <row r="105" spans="1:7" ht="15" x14ac:dyDescent="0.15">
      <c r="A105" s="221"/>
      <c r="B105" s="283"/>
      <c r="C105" s="283"/>
      <c r="D105" s="283"/>
      <c r="E105" s="283"/>
      <c r="F105" s="347"/>
      <c r="G105" s="346"/>
    </row>
    <row r="106" spans="1:7" ht="15" x14ac:dyDescent="0.15">
      <c r="A106" s="221"/>
      <c r="B106" s="283"/>
      <c r="C106" s="283"/>
      <c r="D106" s="283"/>
      <c r="E106" s="283"/>
      <c r="F106" s="347"/>
    </row>
    <row r="107" spans="1:7" ht="13.5" customHeight="1" x14ac:dyDescent="0.15">
      <c r="A107" s="221"/>
      <c r="B107" s="211" t="s">
        <v>262</v>
      </c>
    </row>
    <row r="108" spans="1:7" ht="15" customHeight="1" x14ac:dyDescent="0.15">
      <c r="A108" s="342" t="str">
        <f>IF(AND(基本情報入力シート!E51="ゆうパック・ゆうパケット混在",基本情報入力シート!$E$43="不可",$H$2="○",$I$7&lt;&gt;0,$H$8="○"),"※","")</f>
        <v/>
      </c>
      <c r="B108" s="343" t="str">
        <f>IF(AND(基本情報入力シート!E51="ゆうパック・ゆうパケット混在",基本情報入力シート!$E$43="不可",$H$2="○",$I$7&lt;&gt;0,$H$8="○"),"本チラシの商品につきましては、「のし紙」のご要望にはお応えできませんので、あらかじめご了承ください。","")</f>
        <v/>
      </c>
      <c r="C108" s="344"/>
      <c r="D108" s="344"/>
      <c r="E108" s="344"/>
      <c r="F108" s="349"/>
    </row>
    <row r="109" spans="1:7" ht="15" customHeight="1" x14ac:dyDescent="0.15">
      <c r="A109" s="342"/>
      <c r="B109" s="344"/>
      <c r="C109" s="344"/>
      <c r="D109" s="344"/>
      <c r="E109" s="344"/>
      <c r="F109" s="349"/>
    </row>
    <row r="110" spans="1:7" ht="15" customHeight="1" x14ac:dyDescent="0.15">
      <c r="A110" s="342"/>
      <c r="B110" s="344"/>
      <c r="C110" s="344"/>
      <c r="D110" s="344"/>
      <c r="E110" s="344"/>
      <c r="F110" s="349"/>
    </row>
    <row r="111" spans="1:7" ht="13.5" customHeight="1" x14ac:dyDescent="0.15">
      <c r="A111" s="342" t="str">
        <f>IF(AND(基本情報入力シート!$E$43="不可",$H$2="○",$I$7&lt;&gt;0,$H$8="○"),"※","")</f>
        <v/>
      </c>
      <c r="B111" s="343" t="str">
        <f>IF(AND(基本情報入力シート!E51="ゆうパック・ゆうパケット混在",基本情報入力シート!$E$43="不可",$H$2="○",$I$7&lt;&gt;0,$H$8="○"),$R$11&amp;"につきましては、「配達希望日」及び「配達時間帯指定」のご要望にはお応えできませんので、あらかじめご了承ください。","")</f>
        <v/>
      </c>
      <c r="C111" s="283"/>
      <c r="D111" s="283"/>
      <c r="E111" s="283"/>
      <c r="F111" s="349"/>
    </row>
    <row r="112" spans="1:7" ht="15" x14ac:dyDescent="0.15">
      <c r="A112" s="342"/>
      <c r="B112" s="283"/>
      <c r="C112" s="283"/>
      <c r="D112" s="283"/>
      <c r="E112" s="283"/>
      <c r="F112" s="349"/>
    </row>
    <row r="113" spans="1:6" x14ac:dyDescent="0.15">
      <c r="A113" s="348"/>
      <c r="B113" s="283"/>
      <c r="C113" s="283"/>
      <c r="D113" s="283"/>
      <c r="E113" s="283"/>
      <c r="F113" s="346"/>
    </row>
    <row r="114" spans="1:6" x14ac:dyDescent="0.15">
      <c r="A114" s="221"/>
      <c r="B114" s="283"/>
      <c r="C114" s="283"/>
      <c r="D114" s="283"/>
      <c r="E114" s="283"/>
      <c r="F114" s="346"/>
    </row>
    <row r="115" spans="1:6" x14ac:dyDescent="0.15">
      <c r="A115" s="221"/>
      <c r="B115" s="283"/>
      <c r="C115" s="283"/>
      <c r="D115" s="283"/>
      <c r="E115" s="283"/>
      <c r="F115" s="346"/>
    </row>
    <row r="116" spans="1:6" x14ac:dyDescent="0.15">
      <c r="A116" s="221"/>
      <c r="B116" s="283"/>
      <c r="C116" s="283"/>
      <c r="D116" s="283"/>
      <c r="E116" s="283"/>
      <c r="F116" s="346"/>
    </row>
    <row r="117" spans="1:6" x14ac:dyDescent="0.15">
      <c r="A117" s="221"/>
      <c r="B117" s="283"/>
      <c r="C117" s="283"/>
      <c r="D117" s="283"/>
      <c r="E117" s="283"/>
      <c r="F117" s="346"/>
    </row>
    <row r="118" spans="1:6" x14ac:dyDescent="0.15">
      <c r="A118" s="221"/>
      <c r="B118" s="211" t="s">
        <v>272</v>
      </c>
    </row>
    <row r="119" spans="1:6" ht="15" x14ac:dyDescent="0.15">
      <c r="A119" s="342" t="str">
        <f>IF(AND(基本情報入力シート!E51="ゆうパック・ゆうパケット混在",基本情報入力シート!$E$43="可",$H$2="×",$I$7&lt;&gt;0,$H$8="○"),"※","")</f>
        <v/>
      </c>
      <c r="B119" s="343" t="str">
        <f>IF(AND(基本情報入力シート!E51="ゆうパック・ゆうパケット混在",基本情報入力シート!$E$43="可",$H$2="×",$I$7&lt;&gt;0,$H$8="○"),"本チラシの商品につきましては、「配達希望日」のご要望にはお応えできませんので、あらかじめご了承ください。","")</f>
        <v/>
      </c>
      <c r="C119" s="344"/>
      <c r="D119" s="344"/>
      <c r="E119" s="344"/>
      <c r="F119" s="346"/>
    </row>
    <row r="120" spans="1:6" ht="15" x14ac:dyDescent="0.15">
      <c r="A120" s="342"/>
      <c r="B120" s="344"/>
      <c r="C120" s="344"/>
      <c r="D120" s="344"/>
      <c r="E120" s="344"/>
      <c r="F120" s="346"/>
    </row>
    <row r="121" spans="1:6" ht="15" x14ac:dyDescent="0.15">
      <c r="A121" s="342"/>
      <c r="B121" s="344"/>
      <c r="C121" s="344"/>
      <c r="D121" s="344"/>
      <c r="E121" s="344"/>
      <c r="F121" s="346"/>
    </row>
    <row r="122" spans="1:6" ht="15" x14ac:dyDescent="0.15">
      <c r="A122" s="342" t="str">
        <f>IF(AND(基本情報入力シート!$E$43="可",$H$2="×",$I$7&lt;&gt;0,$H$8="○"),"※","")</f>
        <v/>
      </c>
      <c r="B122" s="343" t="str">
        <f>IF(AND(基本情報入力シート!E51="ゆうパック・ゆうパケット混在",基本情報入力シート!$E$43="可",$H$2="×",$I$7&lt;&gt;0,$H$8="○"),$R$11&amp;"につきましては、「配達時間帯指定」のご要望にはお応えできませんので、あらかじめご了承ください。","")</f>
        <v/>
      </c>
      <c r="C122" s="283"/>
      <c r="D122" s="283"/>
      <c r="E122" s="283"/>
      <c r="F122" s="346"/>
    </row>
    <row r="123" spans="1:6" ht="15" x14ac:dyDescent="0.15">
      <c r="A123" s="342"/>
      <c r="B123" s="283"/>
      <c r="C123" s="283"/>
      <c r="D123" s="283"/>
      <c r="E123" s="283"/>
      <c r="F123" s="346"/>
    </row>
    <row r="124" spans="1:6" x14ac:dyDescent="0.15">
      <c r="A124" s="348"/>
      <c r="B124" s="283"/>
      <c r="C124" s="283"/>
      <c r="D124" s="283"/>
      <c r="E124" s="283"/>
      <c r="F124" s="346"/>
    </row>
    <row r="125" spans="1:6" x14ac:dyDescent="0.15">
      <c r="A125" s="221"/>
      <c r="B125" s="283"/>
      <c r="C125" s="283"/>
      <c r="D125" s="283"/>
      <c r="E125" s="283"/>
      <c r="F125" s="346"/>
    </row>
    <row r="126" spans="1:6" x14ac:dyDescent="0.15">
      <c r="A126" s="221"/>
      <c r="B126" s="283"/>
      <c r="C126" s="283"/>
      <c r="D126" s="283"/>
      <c r="E126" s="283"/>
      <c r="F126" s="346"/>
    </row>
    <row r="127" spans="1:6" x14ac:dyDescent="0.15">
      <c r="A127" s="221"/>
      <c r="B127" s="283"/>
      <c r="C127" s="283"/>
      <c r="D127" s="283"/>
      <c r="E127" s="283"/>
      <c r="F127" s="346"/>
    </row>
    <row r="128" spans="1:6" x14ac:dyDescent="0.15">
      <c r="A128" s="221"/>
      <c r="B128" s="283"/>
      <c r="C128" s="283"/>
      <c r="D128" s="283"/>
      <c r="E128" s="283"/>
      <c r="F128" s="346"/>
    </row>
    <row r="129" spans="1:6" x14ac:dyDescent="0.15">
      <c r="A129" s="221"/>
      <c r="B129" s="211" t="s">
        <v>273</v>
      </c>
    </row>
    <row r="130" spans="1:6" ht="15" customHeight="1" x14ac:dyDescent="0.15">
      <c r="A130" s="342" t="str">
        <f>IF(AND(基本情報入力シート!E51="ゆうパック・ゆうパケット混在",基本情報入力シート!$E$43="可",$H$2="○",$I$7&lt;&gt;0,$H$8="○"),"※","")</f>
        <v/>
      </c>
      <c r="B130" s="343" t="str">
        <f>IF(AND(基本情報入力シート!E51="ゆうパック・ゆうパケット混在",基本情報入力シート!$E$43="可",$H$2="○",$I$7&lt;&gt;0,$H$8="○"),$R$11&amp;"につきましては、「配達希望日」及び「配達時間帯指定」のご要望にはお応えできませんので、あらかじめご了承ください。","")</f>
        <v/>
      </c>
      <c r="C130" s="283"/>
      <c r="D130" s="283"/>
      <c r="E130" s="283"/>
      <c r="F130" s="346"/>
    </row>
    <row r="131" spans="1:6" ht="15" x14ac:dyDescent="0.15">
      <c r="A131" s="342"/>
      <c r="B131" s="283"/>
      <c r="C131" s="283"/>
      <c r="D131" s="283"/>
      <c r="E131" s="283"/>
      <c r="F131" s="346"/>
    </row>
    <row r="132" spans="1:6" x14ac:dyDescent="0.15">
      <c r="A132" s="348"/>
      <c r="B132" s="283"/>
      <c r="C132" s="283"/>
      <c r="D132" s="283"/>
      <c r="E132" s="283"/>
      <c r="F132" s="346"/>
    </row>
    <row r="133" spans="1:6" ht="15" customHeight="1" x14ac:dyDescent="0.15">
      <c r="A133" s="221"/>
      <c r="B133" s="283"/>
      <c r="C133" s="283"/>
      <c r="D133" s="283"/>
      <c r="E133" s="283"/>
      <c r="F133" s="346"/>
    </row>
    <row r="134" spans="1:6" x14ac:dyDescent="0.15">
      <c r="A134" s="221"/>
      <c r="B134" s="283"/>
      <c r="C134" s="283"/>
      <c r="D134" s="283"/>
      <c r="E134" s="283"/>
      <c r="F134" s="346"/>
    </row>
    <row r="135" spans="1:6" x14ac:dyDescent="0.15">
      <c r="A135" s="221"/>
      <c r="B135" s="283"/>
      <c r="C135" s="283"/>
      <c r="D135" s="283"/>
      <c r="E135" s="283"/>
      <c r="F135" s="346"/>
    </row>
    <row r="136" spans="1:6" x14ac:dyDescent="0.15">
      <c r="A136" s="221"/>
      <c r="B136" s="283"/>
      <c r="C136" s="283"/>
      <c r="D136" s="283"/>
      <c r="E136" s="283"/>
      <c r="F136" s="346"/>
    </row>
    <row r="137" spans="1:6" x14ac:dyDescent="0.15">
      <c r="A137" s="221"/>
      <c r="B137" s="346"/>
      <c r="C137" s="346"/>
      <c r="D137" s="346"/>
      <c r="E137" s="346"/>
      <c r="F137" s="346"/>
    </row>
    <row r="138" spans="1:6" x14ac:dyDescent="0.15">
      <c r="A138" s="221"/>
      <c r="B138" s="346"/>
      <c r="C138" s="346"/>
      <c r="D138" s="346"/>
      <c r="E138" s="346"/>
      <c r="F138" s="346"/>
    </row>
    <row r="139" spans="1:6" x14ac:dyDescent="0.15">
      <c r="A139" s="221"/>
      <c r="B139" s="346"/>
      <c r="C139" s="346"/>
      <c r="D139" s="346"/>
      <c r="E139" s="346"/>
      <c r="F139" s="346"/>
    </row>
  </sheetData>
  <mergeCells count="21">
    <mergeCell ref="B130:E136"/>
    <mergeCell ref="B111:E117"/>
    <mergeCell ref="B119:E121"/>
    <mergeCell ref="B122:E128"/>
    <mergeCell ref="B84:F88"/>
    <mergeCell ref="B90:F94"/>
    <mergeCell ref="B97:E99"/>
    <mergeCell ref="B100:E106"/>
    <mergeCell ref="B108:E110"/>
    <mergeCell ref="G22:I22"/>
    <mergeCell ref="D56:E56"/>
    <mergeCell ref="F56:G56"/>
    <mergeCell ref="B39:F42"/>
    <mergeCell ref="B45:F48"/>
    <mergeCell ref="B51:F54"/>
    <mergeCell ref="B25:E25"/>
    <mergeCell ref="B26:D26"/>
    <mergeCell ref="B27:D27"/>
    <mergeCell ref="B31:F32"/>
    <mergeCell ref="B34:F37"/>
    <mergeCell ref="G51:K54"/>
  </mergeCells>
  <phoneticPr fontId="3"/>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15"/>
  <sheetViews>
    <sheetView showGridLines="0" workbookViewId="0">
      <selection activeCell="C18" sqref="C18"/>
    </sheetView>
  </sheetViews>
  <sheetFormatPr defaultRowHeight="13.5" x14ac:dyDescent="0.15"/>
  <cols>
    <col min="1" max="1" width="11.375" style="278" bestFit="1" customWidth="1"/>
    <col min="2" max="2" width="33.375" style="278" bestFit="1" customWidth="1"/>
    <col min="3" max="3" width="63" style="278" customWidth="1"/>
    <col min="4" max="4" width="3.375" style="286" bestFit="1" customWidth="1"/>
    <col min="5" max="5" width="96.125" style="278" customWidth="1"/>
    <col min="6" max="6" width="18.75" style="278" customWidth="1"/>
    <col min="7" max="16384" width="9" style="278"/>
  </cols>
  <sheetData>
    <row r="1" spans="1:14" ht="19.5" thickTop="1" thickBot="1" x14ac:dyDescent="0.2">
      <c r="A1" s="275" t="s">
        <v>123</v>
      </c>
      <c r="B1" s="275" t="s">
        <v>124</v>
      </c>
      <c r="C1" s="276" t="s">
        <v>125</v>
      </c>
      <c r="D1" s="277" t="s">
        <v>196</v>
      </c>
      <c r="F1" s="279"/>
      <c r="G1" s="279"/>
      <c r="H1" s="279"/>
      <c r="I1" s="279"/>
      <c r="J1" s="279"/>
      <c r="K1" s="279"/>
      <c r="L1" s="279"/>
      <c r="M1" s="279"/>
      <c r="N1" s="279"/>
    </row>
    <row r="2" spans="1:14" ht="14.25" thickTop="1" x14ac:dyDescent="0.15">
      <c r="D2" s="280" t="s">
        <v>144</v>
      </c>
      <c r="E2" s="279" t="str">
        <f>IF(基本情報入力シート!$E$20="両面",裏面!$B$90,裏面!$B$91)</f>
        <v>販売者　下記に記載しています。</v>
      </c>
      <c r="F2" s="279"/>
      <c r="G2" s="279"/>
      <c r="H2" s="279"/>
      <c r="I2" s="279"/>
      <c r="J2" s="279"/>
      <c r="K2" s="279"/>
      <c r="L2" s="279"/>
      <c r="M2" s="279"/>
      <c r="N2" s="279"/>
    </row>
    <row r="3" spans="1:14" ht="21" customHeight="1" x14ac:dyDescent="0.15">
      <c r="A3" s="278" t="s">
        <v>126</v>
      </c>
      <c r="B3" s="278" t="str">
        <f>IF(AND(基本情報入力シート!E51=裏面!$A$112,NOT(基本情報入力シート!E28="")),"G",IF(AND(基本情報入力シート!E51=裏面!$A$112,基本情報入力シート!E28=""),"H",IF(AND(基本情報入力シート!E45="可",基本情報入力シート!E28="",リスト!B61=""),"A",IF(AND(基本情報入力シート!E45="不可",NOT(基本情報入力シート!E28="")),"B",IF(AND(基本情報入力シート!E45="不可",基本情報入力シート!E28=""),"C",IF(AND(基本情報入力シート!E45="可",NOT(基本情報入力シート!E28=""),リスト!B61=""),"D",IF(AND(基本情報入力シート!E45="可",基本情報入力シート!E28="",NOT(リスト!B61="")),"E","F")))))))</f>
        <v>F</v>
      </c>
      <c r="D3" s="281" t="s">
        <v>144</v>
      </c>
      <c r="E3" s="282" t="str">
        <f>IF(基本情報入力シート!$E$20="両面",裏面!$B$92,裏面!$B$93)</f>
        <v>支払方法及び支払時期　①現金もしくは払込取扱票（お申込み時に全額お支払いいただきます。）②一部の郵便局窓口ではキャッシュレス決済でのお支払いが可能です。※クイック注文では手続き案内に従ってお申込みいただき、クレジットカード決済（その他支払い決済方法を含む。）となります。</v>
      </c>
      <c r="F3" s="282" t="str">
        <f>IF(基本情報入力シート!$E$20="両面",裏面!$B$90,裏面!$B$91)</f>
        <v>販売者　下記に記載しています。</v>
      </c>
      <c r="G3" s="283"/>
      <c r="H3" s="279"/>
      <c r="I3" s="279"/>
      <c r="J3" s="279"/>
      <c r="K3" s="279"/>
      <c r="L3" s="279"/>
      <c r="M3" s="279"/>
      <c r="N3" s="279"/>
    </row>
    <row r="4" spans="1:14" x14ac:dyDescent="0.15">
      <c r="A4" s="278" t="s">
        <v>209</v>
      </c>
      <c r="B4" s="278" t="s">
        <v>127</v>
      </c>
      <c r="D4" s="280" t="s">
        <v>144</v>
      </c>
      <c r="E4" s="284" t="s">
        <v>249</v>
      </c>
      <c r="F4" s="284"/>
      <c r="G4" s="285"/>
      <c r="H4" s="279"/>
      <c r="I4" s="279"/>
      <c r="J4" s="279"/>
      <c r="K4" s="279"/>
      <c r="L4" s="279"/>
      <c r="M4" s="279"/>
      <c r="N4" s="279"/>
    </row>
    <row r="5" spans="1:14" x14ac:dyDescent="0.15">
      <c r="A5" s="278" t="s">
        <v>210</v>
      </c>
      <c r="B5" s="278" t="s">
        <v>128</v>
      </c>
      <c r="E5" s="287" t="str">
        <f>IF(リスト!$H$8="○",$A$101,$A$98)</f>
        <v>なお、簡易郵便局からお申込みのものについては、お届けが若干遅れる場合があります。</v>
      </c>
      <c r="F5" s="283"/>
      <c r="G5" s="283"/>
      <c r="H5" s="279"/>
      <c r="I5" s="279"/>
      <c r="J5" s="279"/>
      <c r="K5" s="279"/>
      <c r="L5" s="279"/>
      <c r="M5" s="279"/>
      <c r="N5" s="279"/>
    </row>
    <row r="6" spans="1:14" x14ac:dyDescent="0.15">
      <c r="A6" s="278" t="s">
        <v>211</v>
      </c>
      <c r="B6" s="278" t="s">
        <v>129</v>
      </c>
      <c r="D6" s="280" t="str">
        <f>IF(LEFT(E6,1)="商","●","")</f>
        <v/>
      </c>
      <c r="E6" s="287" t="str">
        <f>IF(リスト!$H$8="○",$A$102,$A$99)</f>
        <v>お届けまでに祝日・年末年始をはさむ場合、お届けに日数がかかることがございます。あらかじめご了承ください。</v>
      </c>
      <c r="F6" s="287"/>
      <c r="G6" s="287"/>
      <c r="H6" s="287"/>
      <c r="I6" s="279"/>
      <c r="J6" s="279"/>
      <c r="K6" s="279"/>
      <c r="L6" s="279"/>
      <c r="M6" s="279"/>
      <c r="N6" s="279"/>
    </row>
    <row r="7" spans="1:14" x14ac:dyDescent="0.15">
      <c r="A7" s="278" t="s">
        <v>212</v>
      </c>
      <c r="B7" s="278" t="s">
        <v>130</v>
      </c>
      <c r="D7" s="280" t="e">
        <f>IF(LEFT(E7,1)="商","●","")</f>
        <v>#N/A</v>
      </c>
      <c r="E7" s="288" t="e">
        <f>IF(リスト!H2="○",$A$27,$A$30)</f>
        <v>#N/A</v>
      </c>
      <c r="F7" s="288"/>
      <c r="G7" s="288"/>
      <c r="H7" s="288"/>
      <c r="I7" s="279"/>
      <c r="J7" s="279"/>
      <c r="K7" s="279"/>
      <c r="L7" s="279"/>
      <c r="M7" s="279"/>
      <c r="N7" s="279"/>
    </row>
    <row r="8" spans="1:14" x14ac:dyDescent="0.15">
      <c r="A8" s="278" t="s">
        <v>213</v>
      </c>
      <c r="B8" s="278" t="s">
        <v>131</v>
      </c>
      <c r="D8" s="280" t="str">
        <f>IF(LEFT(E8,1)="商","●","")</f>
        <v/>
      </c>
      <c r="E8" s="289" t="str">
        <f>IF(AND(リスト!H2="○",リスト!H4="×"),$A$30,IF(AND(リスト!H2="○",リスト!H4="○"),$A$33,""))</f>
        <v/>
      </c>
      <c r="F8" s="285"/>
      <c r="G8" s="285"/>
      <c r="H8" s="285"/>
      <c r="I8" s="279"/>
      <c r="J8" s="279"/>
      <c r="K8" s="279"/>
      <c r="L8" s="279"/>
      <c r="M8" s="279"/>
      <c r="N8" s="279"/>
    </row>
    <row r="9" spans="1:14" x14ac:dyDescent="0.15">
      <c r="A9" s="278" t="s">
        <v>214</v>
      </c>
      <c r="B9" s="278" t="s">
        <v>132</v>
      </c>
      <c r="D9" s="280" t="e">
        <f>IF(AND(D8="",D7="",D6=""),"●","")</f>
        <v>#N/A</v>
      </c>
      <c r="E9" s="288" t="str">
        <f>IF(AND(リスト!H2="○",リスト!H4="○"),$A$30,"")</f>
        <v/>
      </c>
      <c r="F9" s="285"/>
      <c r="G9" s="285"/>
      <c r="H9" s="285"/>
      <c r="I9" s="279"/>
      <c r="J9" s="279"/>
      <c r="K9" s="279"/>
      <c r="L9" s="279"/>
      <c r="M9" s="279"/>
      <c r="N9" s="279"/>
    </row>
    <row r="10" spans="1:14" x14ac:dyDescent="0.15">
      <c r="A10" s="278" t="s">
        <v>215</v>
      </c>
      <c r="B10" s="278" t="s">
        <v>217</v>
      </c>
      <c r="D10" s="277" t="s">
        <v>219</v>
      </c>
      <c r="E10" s="279"/>
      <c r="F10" s="279"/>
      <c r="G10" s="279"/>
      <c r="H10" s="279"/>
      <c r="I10" s="279"/>
      <c r="J10" s="279"/>
      <c r="K10" s="279"/>
      <c r="L10" s="279"/>
      <c r="M10" s="279"/>
      <c r="N10" s="279"/>
    </row>
    <row r="11" spans="1:14" x14ac:dyDescent="0.15">
      <c r="A11" s="278" t="s">
        <v>216</v>
      </c>
      <c r="B11" s="278" t="s">
        <v>218</v>
      </c>
      <c r="D11" s="280" t="str">
        <f>IF(AND(基本情報入力シート!$E$43="不可",NOT(リスト!$H$8="○")),$A$48,"")</f>
        <v/>
      </c>
      <c r="E11" s="279" t="str">
        <f>IF(AND(基本情報入力シート!$E$43="不可",NOT(リスト!$H$8="○")),"お届け先がご依頼主様と同じ場合、同上欄の該当する番号を選んでご記入ください。","")</f>
        <v/>
      </c>
      <c r="F11" s="279"/>
      <c r="G11" s="279"/>
      <c r="H11" s="279"/>
      <c r="I11" s="279"/>
      <c r="J11" s="279"/>
      <c r="K11" s="279"/>
      <c r="L11" s="279"/>
      <c r="M11" s="279"/>
      <c r="N11" s="279"/>
    </row>
    <row r="12" spans="1:14" x14ac:dyDescent="0.15">
      <c r="A12" s="278" t="s">
        <v>256</v>
      </c>
      <c r="B12" s="278" t="s">
        <v>274</v>
      </c>
      <c r="D12" s="280" t="str">
        <f>IF(AND(基本情報入力シート!$E$43="不可",NOT(リスト!$H$8="○")),$A$48,"")</f>
        <v/>
      </c>
      <c r="E12" s="279" t="str">
        <f>IF(AND(基本情報入力シート!$E$43="不可",NOT(リスト!$H$8="○")),$A$44,"")</f>
        <v/>
      </c>
      <c r="F12" s="279"/>
      <c r="G12" s="279"/>
      <c r="H12" s="279"/>
      <c r="I12" s="279"/>
      <c r="J12" s="279"/>
      <c r="K12" s="279"/>
      <c r="L12" s="279"/>
      <c r="M12" s="279"/>
      <c r="N12" s="279"/>
    </row>
    <row r="13" spans="1:14" x14ac:dyDescent="0.15">
      <c r="A13" s="278" t="s">
        <v>257</v>
      </c>
      <c r="B13" s="278" t="s">
        <v>275</v>
      </c>
      <c r="D13" s="280" t="str">
        <f>IF(AND(基本情報入力シート!$E$43="不可",NOT(リスト!$H$8="○")),$A$49,"")</f>
        <v/>
      </c>
      <c r="E13" s="279" t="str">
        <f>IF(AND(基本情報入力シート!$E$43="不可",NOT(リスト!$H$8="○")),$A$45,"")</f>
        <v/>
      </c>
      <c r="F13" s="279"/>
      <c r="G13" s="279"/>
      <c r="H13" s="279"/>
      <c r="I13" s="279"/>
      <c r="J13" s="279"/>
      <c r="K13" s="279"/>
      <c r="L13" s="279"/>
      <c r="M13" s="279"/>
      <c r="N13" s="279"/>
    </row>
    <row r="14" spans="1:14" x14ac:dyDescent="0.15">
      <c r="A14" s="278" t="s">
        <v>258</v>
      </c>
      <c r="B14" s="278" t="s">
        <v>127</v>
      </c>
      <c r="D14" s="290" t="str">
        <f>IF(AND(基本情報入力シート!$E$43="不可",NOT(リスト!$H$8="○")),$A$47,"")</f>
        <v/>
      </c>
      <c r="E14" s="291" t="str">
        <f>IF(AND(基本情報入力シート!$E$43="不可",NOT(リスト!$H$8="○")),$A$34,"")</f>
        <v/>
      </c>
      <c r="F14" s="279"/>
      <c r="G14" s="279"/>
      <c r="H14" s="279"/>
      <c r="I14" s="279"/>
      <c r="J14" s="279"/>
      <c r="K14" s="279"/>
      <c r="L14" s="279"/>
      <c r="M14" s="279"/>
      <c r="N14" s="279"/>
    </row>
    <row r="15" spans="1:14" x14ac:dyDescent="0.15">
      <c r="A15" s="278" t="s">
        <v>259</v>
      </c>
      <c r="B15" s="278" t="s">
        <v>130</v>
      </c>
      <c r="D15" s="290"/>
      <c r="E15" s="291" t="str">
        <f>IF(AND(基本情報入力シート!$E$43="不可",NOT(リスト!$H$8="○")),$A$35,"")</f>
        <v/>
      </c>
      <c r="F15" s="279"/>
      <c r="G15" s="279"/>
      <c r="H15" s="279"/>
      <c r="I15" s="279"/>
      <c r="J15" s="279"/>
      <c r="K15" s="279"/>
      <c r="L15" s="279"/>
      <c r="M15" s="279"/>
      <c r="N15" s="279"/>
    </row>
    <row r="16" spans="1:14" x14ac:dyDescent="0.15">
      <c r="A16" s="278" t="s">
        <v>260</v>
      </c>
      <c r="B16" s="278" t="s">
        <v>131</v>
      </c>
      <c r="D16" s="290"/>
      <c r="E16" s="292" t="str">
        <f>IF(AND(基本情報入力シート!$E$43="不可",基本情報入力シート!$E$20="両面",NOT(リスト!$H$8="○")),$A$36&amp;$A$37,IF(AND(基本情報入力シート!$E$43="不可",基本情報入力シート!$E$20="片面",NOT(リスト!$H$8="○")),裏面!$A$95&amp;裏面!$A$37,""))</f>
        <v/>
      </c>
      <c r="F16" s="292"/>
      <c r="G16" s="279"/>
      <c r="H16" s="279"/>
      <c r="I16" s="279"/>
      <c r="J16" s="279"/>
      <c r="K16" s="279"/>
      <c r="L16" s="279"/>
      <c r="M16" s="279"/>
      <c r="N16" s="279"/>
    </row>
    <row r="17" spans="1:14" x14ac:dyDescent="0.15">
      <c r="A17" s="278" t="s">
        <v>261</v>
      </c>
      <c r="B17" s="278" t="s">
        <v>132</v>
      </c>
      <c r="D17" s="290"/>
      <c r="E17" s="291" t="str">
        <f>IF(AND(基本情報入力シート!$E$43="不可",NOT(リスト!$H$8="○")),$A$38,"")</f>
        <v/>
      </c>
      <c r="F17" s="279"/>
      <c r="G17" s="279"/>
      <c r="H17" s="279"/>
      <c r="I17" s="279"/>
      <c r="J17" s="279"/>
      <c r="K17" s="279"/>
      <c r="L17" s="279"/>
      <c r="M17" s="279"/>
      <c r="N17" s="279"/>
    </row>
    <row r="18" spans="1:14" x14ac:dyDescent="0.15">
      <c r="A18" s="278" t="s">
        <v>263</v>
      </c>
      <c r="D18" s="290"/>
      <c r="E18" s="291" t="str">
        <f>IF(AND(基本情報入力シート!$E$43="不可",NOT(リスト!$H$8="○")),$A$39,"")</f>
        <v/>
      </c>
      <c r="F18" s="279"/>
      <c r="G18" s="279"/>
      <c r="H18" s="279"/>
      <c r="I18" s="279"/>
      <c r="J18" s="279"/>
      <c r="K18" s="279"/>
      <c r="L18" s="279"/>
      <c r="M18" s="279"/>
      <c r="N18" s="279"/>
    </row>
    <row r="19" spans="1:14" x14ac:dyDescent="0.15">
      <c r="A19" s="278" t="s">
        <v>264</v>
      </c>
      <c r="D19" s="290"/>
      <c r="E19" s="291" t="str">
        <f>IF(AND(基本情報入力シート!$E$43="不可",NOT(リスト!$H$8="○")),$A$40,"")</f>
        <v/>
      </c>
      <c r="F19" s="279"/>
      <c r="G19" s="279"/>
      <c r="H19" s="279"/>
      <c r="I19" s="279"/>
      <c r="J19" s="279"/>
      <c r="K19" s="279"/>
      <c r="L19" s="279"/>
      <c r="M19" s="279"/>
      <c r="N19" s="279"/>
    </row>
    <row r="20" spans="1:14" x14ac:dyDescent="0.15">
      <c r="A20" s="278" t="s">
        <v>265</v>
      </c>
      <c r="D20" s="290"/>
      <c r="E20" s="292" t="str">
        <f>IF(AND(基本情報入力シート!$E$43="不可",NOT(リスト!$H$8="○")),$A$41&amp;$A$42,"")</f>
        <v/>
      </c>
      <c r="F20" s="292"/>
      <c r="G20" s="279"/>
      <c r="H20" s="279"/>
      <c r="I20" s="279"/>
      <c r="J20" s="279"/>
      <c r="K20" s="279"/>
      <c r="L20" s="279"/>
      <c r="M20" s="279"/>
      <c r="N20" s="279"/>
    </row>
    <row r="21" spans="1:14" x14ac:dyDescent="0.15">
      <c r="A21" s="278" t="s">
        <v>266</v>
      </c>
      <c r="D21" s="290"/>
      <c r="E21" s="291"/>
      <c r="F21" s="279"/>
      <c r="G21" s="279"/>
      <c r="H21" s="279"/>
      <c r="I21" s="279"/>
      <c r="J21" s="279"/>
      <c r="K21" s="279"/>
      <c r="L21" s="279"/>
      <c r="M21" s="279"/>
      <c r="N21" s="279"/>
    </row>
    <row r="22" spans="1:14" x14ac:dyDescent="0.15">
      <c r="A22" s="278" t="s">
        <v>267</v>
      </c>
      <c r="D22" s="290"/>
      <c r="E22" s="291"/>
      <c r="F22" s="279"/>
      <c r="G22" s="279"/>
      <c r="H22" s="279"/>
      <c r="I22" s="279"/>
      <c r="J22" s="279"/>
      <c r="K22" s="279"/>
      <c r="L22" s="279"/>
      <c r="M22" s="279"/>
      <c r="N22" s="279"/>
    </row>
    <row r="23" spans="1:14" x14ac:dyDescent="0.15">
      <c r="A23" s="278" t="s">
        <v>268</v>
      </c>
      <c r="D23" s="277" t="s">
        <v>184</v>
      </c>
      <c r="E23" s="279"/>
    </row>
    <row r="24" spans="1:14" x14ac:dyDescent="0.15">
      <c r="A24" s="278" t="s">
        <v>269</v>
      </c>
      <c r="D24" s="280" t="str">
        <f>IF(基本情報入力シート!$E$43="不可",A76,"")</f>
        <v/>
      </c>
      <c r="E24" s="277" t="str">
        <f>IF(基本情報入力シート!$E$43="不可",B76,"")</f>
        <v/>
      </c>
    </row>
    <row r="25" spans="1:14" x14ac:dyDescent="0.15">
      <c r="A25" s="278" t="s">
        <v>270</v>
      </c>
      <c r="D25" s="280" t="str">
        <f>IF(基本情報入力シート!$E$43="不可",A77,"")</f>
        <v/>
      </c>
      <c r="E25" s="293" t="str">
        <f>IF(基本情報入力シート!$E$43="不可",B77,"")</f>
        <v/>
      </c>
      <c r="F25" s="293"/>
    </row>
    <row r="26" spans="1:14" x14ac:dyDescent="0.15">
      <c r="A26" s="278" t="s">
        <v>134</v>
      </c>
      <c r="D26" s="280"/>
      <c r="E26" s="293" t="str">
        <f>IF(基本情報入力シート!$E$43="不可",B78,"")</f>
        <v/>
      </c>
      <c r="F26" s="293"/>
    </row>
    <row r="27" spans="1:14" x14ac:dyDescent="0.15">
      <c r="A27" s="271" t="str">
        <f>IF(AND(基本情報入力シート!E51="ゆうパック・ゆうパケット混在",リスト!H8="○"),リスト!R12,"")&amp;"配達日を希望される場合は、原則としてお申込みの翌日から10日目以降、"&amp;リスト!B57&amp;リスト!B58&amp;"までとなります。配達希望日欄にご記入ください。"</f>
        <v>配達日を希望される場合は、原則としてお申込みの翌日から10日目以降、1900年1月0日までとなります。配達希望日欄にご記入ください。</v>
      </c>
      <c r="B27" s="285"/>
      <c r="C27" s="285"/>
      <c r="D27" s="280"/>
      <c r="E27" s="293" t="str">
        <f>IF(基本情報入力シート!$E$43="不可",B79,"")</f>
        <v/>
      </c>
      <c r="F27" s="293"/>
    </row>
    <row r="28" spans="1:14" x14ac:dyDescent="0.15">
      <c r="E28" s="293" t="str">
        <f>IF(基本情報入力シート!$E$43="不可",B80,"")</f>
        <v/>
      </c>
      <c r="F28" s="293"/>
    </row>
    <row r="29" spans="1:14" x14ac:dyDescent="0.15">
      <c r="A29" s="278" t="s">
        <v>136</v>
      </c>
      <c r="E29" s="293" t="str">
        <f>IF(基本情報入力シート!$E$43="不可",B81,"")</f>
        <v/>
      </c>
      <c r="F29" s="293"/>
    </row>
    <row r="30" spans="1:14" x14ac:dyDescent="0.15">
      <c r="A30" s="269" t="e">
        <f>"商品発送　"&amp;VLOOKUP(基本情報入力シート!E51,$A$107:$B$115,2,FALSE)</f>
        <v>#N/A</v>
      </c>
      <c r="B30" s="294"/>
      <c r="C30" s="294"/>
      <c r="E30" s="293" t="str">
        <f>IF(基本情報入力シート!$E$43="不可",B82,"")</f>
        <v/>
      </c>
      <c r="F30" s="293"/>
    </row>
    <row r="31" spans="1:14" x14ac:dyDescent="0.15">
      <c r="A31" s="294"/>
      <c r="B31" s="294"/>
      <c r="C31" s="294"/>
      <c r="D31" s="280" t="str">
        <f>IF(基本情報入力シート!$E$43="不可",A83,"")</f>
        <v/>
      </c>
      <c r="E31" s="293" t="str">
        <f>IF(基本情報入力シート!$E$43="不可",B83,"")</f>
        <v/>
      </c>
      <c r="F31" s="293"/>
    </row>
    <row r="32" spans="1:14" x14ac:dyDescent="0.15">
      <c r="A32" s="278" t="s">
        <v>137</v>
      </c>
      <c r="D32" s="280"/>
      <c r="E32" s="277" t="str">
        <f>IF(基本情報入力シート!$E$43="不可",B84,"")</f>
        <v/>
      </c>
      <c r="F32" s="277"/>
    </row>
    <row r="33" spans="1:6" x14ac:dyDescent="0.15">
      <c r="A33" s="162" t="str">
        <f>"ただし、"&amp;IF(基本情報入力シート!E38&lt;=基本情報入力シート!H38,TEXT(基本情報入力シート!E38,"yyyy年m月d日"),TEXT(基本情報入力シート!H38,"yyyy年m月d日"))&amp;"から"&amp;IF(AND(基本情報入力シート!E40+2&lt;=基本情報入力シート!H40,基本情報入力シート!E40+2&gt;=基本情報入力シート!H38),TEXT(基本情報入力シート!H40,"yyyy年m月d日"),TEXT(基本情報入力シート!E40+2,"yyyy年m月d日"))&amp;"の間は、配達日の指定をお受けできませんのでご了承ください。"</f>
        <v>ただし、1900年1月0日から1900年1月2日の間は、配達日の指定をお受けできませんのでご了承ください。</v>
      </c>
      <c r="B33" s="186"/>
      <c r="D33" s="280" t="str">
        <f>IF(基本情報入力シート!$E$43="不可",A85,"")</f>
        <v/>
      </c>
      <c r="E33" s="277" t="str">
        <f>IF(基本情報入力シート!$E$43="不可",B85,"")</f>
        <v/>
      </c>
      <c r="F33" s="277"/>
    </row>
    <row r="34" spans="1:6" x14ac:dyDescent="0.15">
      <c r="A34" s="164" t="s">
        <v>146</v>
      </c>
      <c r="D34" s="280"/>
      <c r="E34" s="293" t="str">
        <f>IF(基本情報入力シート!$E$43="不可",B86,"")</f>
        <v/>
      </c>
      <c r="F34" s="293"/>
    </row>
    <row r="35" spans="1:6" x14ac:dyDescent="0.15">
      <c r="A35" s="164" t="s">
        <v>139</v>
      </c>
      <c r="D35" s="280" t="str">
        <f>IF(基本情報入力シート!$E$43="不可",A87,"")</f>
        <v/>
      </c>
      <c r="E35" s="293" t="str">
        <f>IF(基本情報入力シート!$E$43="不可",B87,"")</f>
        <v/>
      </c>
      <c r="F35" s="293"/>
    </row>
    <row r="36" spans="1:6" x14ac:dyDescent="0.15">
      <c r="A36" s="164" t="e">
        <f>"到着した商品が破損・汚損していた場合は商品到着後7日以内に、表面のフリーダイヤル("&amp;(VLOOKUP(基本情報入力シート!$E$14,リスト!$B$2:$C$14,2,0)&amp;")まで")</f>
        <v>#N/A</v>
      </c>
      <c r="D36" s="280"/>
      <c r="E36" s="293" t="str">
        <f>IF(基本情報入力シート!$E$43="不可",B88,"")</f>
        <v/>
      </c>
      <c r="F36" s="293"/>
    </row>
    <row r="37" spans="1:6" x14ac:dyDescent="0.15">
      <c r="A37" s="291" t="s">
        <v>140</v>
      </c>
      <c r="D37" s="277" t="s">
        <v>220</v>
      </c>
    </row>
    <row r="38" spans="1:6" x14ac:dyDescent="0.15">
      <c r="A38" s="291" t="s">
        <v>234</v>
      </c>
      <c r="D38" s="280" t="str">
        <f>IF(OR(基本情報入力シート!$E$43="可",リスト!$H$8="○"),$A$48,"")</f>
        <v/>
      </c>
      <c r="E38" s="279" t="str">
        <f>IF(OR(基本情報入力シート!$E$43="可",リスト!$H$8="○"),"お届け先がご依頼主様と同じ場合、同上欄の該当する番号を選んでご記入ください。","")</f>
        <v/>
      </c>
    </row>
    <row r="39" spans="1:6" x14ac:dyDescent="0.15">
      <c r="A39" s="291" t="s">
        <v>141</v>
      </c>
      <c r="D39" s="290" t="str">
        <f>IF(OR(基本情報入力シート!$E$43="可",リスト!$H$8="○"),$A$48,"")</f>
        <v/>
      </c>
      <c r="E39" s="291" t="str">
        <f>IF(OR(基本情報入力シート!$E$43="可",リスト!$H$8="○"),A34,"")</f>
        <v/>
      </c>
    </row>
    <row r="40" spans="1:6" x14ac:dyDescent="0.15">
      <c r="A40" s="291" t="s">
        <v>235</v>
      </c>
      <c r="D40" s="290"/>
      <c r="E40" s="291" t="str">
        <f>IF(OR(基本情報入力シート!$E$43="可",リスト!$H$8="○"),A35,"")</f>
        <v/>
      </c>
    </row>
    <row r="41" spans="1:6" x14ac:dyDescent="0.15">
      <c r="A41" s="291" t="s">
        <v>236</v>
      </c>
      <c r="D41" s="290"/>
      <c r="E41" s="291" t="str">
        <f>IF(AND(OR(基本情報入力シート!$E$43="可",リスト!$H$8="○"),基本情報入力シート!$E$20="両面"),$A$36,IF(AND(OR(基本情報入力シート!$E$43="可",リスト!$H$8="○"),基本情報入力シート!$E$20="片面"),$A$95,""))</f>
        <v/>
      </c>
    </row>
    <row r="42" spans="1:6" x14ac:dyDescent="0.15">
      <c r="A42" s="291" t="s">
        <v>142</v>
      </c>
      <c r="D42" s="290"/>
      <c r="E42" s="291" t="str">
        <f>IF(OR(基本情報入力シート!$E$43="可",リスト!$H$8="○"),A37,"")</f>
        <v/>
      </c>
    </row>
    <row r="43" spans="1:6" x14ac:dyDescent="0.15">
      <c r="A43" s="278" t="s">
        <v>143</v>
      </c>
      <c r="D43" s="290"/>
      <c r="E43" s="291" t="str">
        <f>IF(OR(基本情報入力シート!$E$43="可",リスト!$H$8="○"),A38,"")</f>
        <v/>
      </c>
    </row>
    <row r="44" spans="1:6" x14ac:dyDescent="0.15">
      <c r="A44" s="295" t="s">
        <v>237</v>
      </c>
      <c r="D44" s="290"/>
      <c r="E44" s="291" t="str">
        <f>IF(OR(基本情報入力シート!$E$43="可",リスト!$H$8="○"),A39,"")</f>
        <v/>
      </c>
    </row>
    <row r="45" spans="1:6" x14ac:dyDescent="0.15">
      <c r="A45" s="279" t="s">
        <v>148</v>
      </c>
      <c r="D45" s="290"/>
      <c r="E45" s="291" t="str">
        <f>IF(OR(基本情報入力シート!$E$43="可",リスト!$H$8="○"),A40,"")</f>
        <v/>
      </c>
    </row>
    <row r="46" spans="1:6" x14ac:dyDescent="0.15">
      <c r="D46" s="290"/>
      <c r="E46" s="291" t="str">
        <f>IF(OR(基本情報入力シート!$E$43="可",リスト!$H$8="○"),A41,"")</f>
        <v/>
      </c>
    </row>
    <row r="47" spans="1:6" x14ac:dyDescent="0.15">
      <c r="A47" s="296" t="s">
        <v>145</v>
      </c>
      <c r="D47" s="290"/>
      <c r="E47" s="291" t="str">
        <f>IF(OR(基本情報入力シート!$E$43="可",リスト!$H$8="○"),A42,"")</f>
        <v/>
      </c>
    </row>
    <row r="48" spans="1:6" x14ac:dyDescent="0.15">
      <c r="A48" s="295" t="s">
        <v>145</v>
      </c>
    </row>
    <row r="49" spans="1:6" x14ac:dyDescent="0.15">
      <c r="A49" s="295" t="s">
        <v>147</v>
      </c>
      <c r="D49" s="277" t="s">
        <v>185</v>
      </c>
    </row>
    <row r="50" spans="1:6" x14ac:dyDescent="0.15">
      <c r="D50" s="280" t="str">
        <f>IF(基本情報入力シート!$E$43="不可","",A62)</f>
        <v>●</v>
      </c>
      <c r="E50" s="277" t="str">
        <f>IF(基本情報入力シート!$E$43="不可","",B62)</f>
        <v>個人情報保護に関する基本的考え</v>
      </c>
    </row>
    <row r="51" spans="1:6" x14ac:dyDescent="0.15">
      <c r="A51" s="278" t="s">
        <v>150</v>
      </c>
      <c r="D51" s="280" t="str">
        <f>IF(基本情報入力シート!$E$43="不可","",A63)</f>
        <v>1.</v>
      </c>
      <c r="E51" s="277" t="str">
        <f>IF(基本情報入力シート!$E$43="不可","",B63)</f>
        <v>日本郵便株式会社及び株式会社 郵便局物販サービスは、ご注文商品のお届け、ご依頼主様への今後の日本郵便株式会社が取り扱う</v>
      </c>
    </row>
    <row r="52" spans="1:6" x14ac:dyDescent="0.15">
      <c r="A52" s="297" t="s">
        <v>171</v>
      </c>
      <c r="B52" s="276" t="s">
        <v>172</v>
      </c>
      <c r="D52" s="280"/>
      <c r="E52" s="277" t="str">
        <f>IF(基本情報入力シート!$E$43="不可","",B64)</f>
        <v>商品・サービスに関する情報のご案内（物販以外の商品・サービスを含む。）及びお客さまサービスの充実に向けた市場調査・データ</v>
      </c>
    </row>
    <row r="53" spans="1:6" x14ac:dyDescent="0.15">
      <c r="A53" s="297"/>
      <c r="B53" s="276" t="s">
        <v>173</v>
      </c>
      <c r="D53" s="280"/>
      <c r="E53" s="277" t="str">
        <f>IF(基本情報入力シート!$E$43="不可","",B65)</f>
        <v>分析等のために、ご依頼主様及びお届け先様のご住所・お名前・電話番号並びにご注文商品内容（以下「個人情報」といいます。）を共同して</v>
      </c>
    </row>
    <row r="54" spans="1:6" x14ac:dyDescent="0.15">
      <c r="A54" s="297" t="s">
        <v>171</v>
      </c>
      <c r="B54" s="276"/>
      <c r="D54" s="280"/>
      <c r="E54" s="277" t="str">
        <f>IF(基本情報入力シート!$E$43="不可","",B66)</f>
        <v>利用いたします。この場合における個人情報管理責任者は日本郵便株式会社となります。</v>
      </c>
    </row>
    <row r="55" spans="1:6" x14ac:dyDescent="0.15">
      <c r="A55" s="297"/>
      <c r="B55" s="276"/>
      <c r="E55" s="277" t="str">
        <f>IF(基本情報入力シート!$E$43="不可","",B67)</f>
        <v>日本郵便株式会社の所在地及び代表者氏名は次のURLをご参照ください。https://www.post.japanpost.jp/about/profile.html</v>
      </c>
    </row>
    <row r="56" spans="1:6" x14ac:dyDescent="0.15">
      <c r="E56" s="277" t="str">
        <f>IF(基本情報入力シート!$E$43="不可","",B68)</f>
        <v>このほか、日本郵政グループにおいて、お客さまの個人データ（仮名加工情報である個人データを含む）を共同利用いたします。その際の</v>
      </c>
    </row>
    <row r="57" spans="1:6" x14ac:dyDescent="0.15">
      <c r="A57" s="297" t="s">
        <v>174</v>
      </c>
      <c r="B57" s="276" t="s">
        <v>175</v>
      </c>
      <c r="E57" s="277" t="str">
        <f>IF(基本情報入力シート!$E$43="不可","",B69)</f>
        <v>利用目的は、次のURLをご参照いただくか、郵便局窓口にてご確認ください。https://www.japanpost.jp/corporate/control/privacy.html#Statement</v>
      </c>
    </row>
    <row r="58" spans="1:6" x14ac:dyDescent="0.15">
      <c r="A58" s="297"/>
      <c r="B58" s="276" t="s">
        <v>176</v>
      </c>
      <c r="D58" s="280" t="str">
        <f>IF(基本情報入力シート!$E$43="不可","",A70)</f>
        <v>2.</v>
      </c>
      <c r="E58" s="277" t="str">
        <f>IF(基本情報入力シート!$E$43="不可","",B70)</f>
        <v>個人情報は、ご注文商品の発送のほか、ご依頼主様又はお届け先様からのお問合せに対応するために、商品提供者に提供します。</v>
      </c>
    </row>
    <row r="59" spans="1:6" x14ac:dyDescent="0.15">
      <c r="A59" s="298" t="s">
        <v>174</v>
      </c>
      <c r="B59" s="186" t="s">
        <v>177</v>
      </c>
      <c r="E59" s="277" t="str">
        <f>IF(基本情報入力シート!$E$43="不可","",B71)</f>
        <v>また、上記目的の範囲内で個人情報を委託先に提供することがあります。</v>
      </c>
    </row>
    <row r="60" spans="1:6" x14ac:dyDescent="0.15">
      <c r="B60" s="186" t="s">
        <v>178</v>
      </c>
      <c r="D60" s="280" t="str">
        <f>IF(基本情報入力シート!$E$43="不可","",A72)</f>
        <v>●</v>
      </c>
      <c r="E60" s="277" t="str">
        <f>IF(基本情報入力シート!$E$43="不可","",B72)</f>
        <v>反社会的勢力について</v>
      </c>
    </row>
    <row r="61" spans="1:6" x14ac:dyDescent="0.15">
      <c r="A61" s="278" t="s">
        <v>186</v>
      </c>
      <c r="D61" s="280"/>
      <c r="E61" s="277" t="str">
        <f>IF(基本情報入力シート!$E$43="不可","",B73)</f>
        <v xml:space="preserve"> 詳しくは申込書裏面「ご契約の内容」をご覧ください。</v>
      </c>
    </row>
    <row r="62" spans="1:6" x14ac:dyDescent="0.15">
      <c r="A62" s="295" t="s">
        <v>144</v>
      </c>
      <c r="B62" s="295" t="s">
        <v>186</v>
      </c>
      <c r="D62" s="280" t="str">
        <f>IF(基本情報入力シート!$E$43="不可","",A74)</f>
        <v>●</v>
      </c>
      <c r="E62" s="277" t="str">
        <f>IF(基本情報入力シート!$E$43="不可","",B74)</f>
        <v>ご依頼主様またはお届け先様のご氏名に旧字等が使用されていた場合、一部、印刷可能文字での登録をさせていただく場合がありますので、</v>
      </c>
    </row>
    <row r="63" spans="1:6" x14ac:dyDescent="0.15">
      <c r="A63" s="299" t="s">
        <v>245</v>
      </c>
      <c r="B63" s="295" t="s">
        <v>223</v>
      </c>
      <c r="D63" s="280"/>
      <c r="E63" s="277" t="str">
        <f>IF(基本情報入力シート!$E$43="不可","",B75)</f>
        <v>ご容赦ください。</v>
      </c>
    </row>
    <row r="64" spans="1:6" x14ac:dyDescent="0.15">
      <c r="A64" s="295"/>
      <c r="B64" s="295" t="s">
        <v>224</v>
      </c>
      <c r="D64" s="277" t="s">
        <v>197</v>
      </c>
      <c r="F64" s="279"/>
    </row>
    <row r="65" spans="1:8" ht="22.5" customHeight="1" x14ac:dyDescent="0.15">
      <c r="A65" s="295"/>
      <c r="B65" s="295" t="s">
        <v>225</v>
      </c>
      <c r="D65" s="280" t="s">
        <v>144</v>
      </c>
      <c r="E65" s="279" t="s">
        <v>198</v>
      </c>
      <c r="F65" s="279"/>
    </row>
    <row r="66" spans="1:8" ht="21" x14ac:dyDescent="0.15">
      <c r="A66" s="295"/>
      <c r="B66" s="295" t="s">
        <v>226</v>
      </c>
      <c r="D66" s="281" t="s">
        <v>144</v>
      </c>
      <c r="E66" s="300" t="s">
        <v>242</v>
      </c>
      <c r="F66" s="300"/>
    </row>
    <row r="67" spans="1:8" x14ac:dyDescent="0.15">
      <c r="B67" s="295" t="s">
        <v>240</v>
      </c>
      <c r="D67" s="280" t="s">
        <v>144</v>
      </c>
      <c r="E67" s="301" t="s">
        <v>249</v>
      </c>
      <c r="F67" s="301"/>
    </row>
    <row r="68" spans="1:8" x14ac:dyDescent="0.15">
      <c r="B68" s="295" t="s">
        <v>247</v>
      </c>
      <c r="D68" s="280" t="str">
        <f>IF(LEFT(E68,1)="商","●","")</f>
        <v/>
      </c>
      <c r="E68" s="279" t="str">
        <f>IF(リスト!$H$8="○",$A$101,$A$98)</f>
        <v>なお、簡易郵便局からお申込みのものについては、お届けが若干遅れる場合があります。</v>
      </c>
      <c r="F68" s="279"/>
    </row>
    <row r="69" spans="1:8" x14ac:dyDescent="0.15">
      <c r="A69" s="295"/>
      <c r="B69" s="295" t="s">
        <v>248</v>
      </c>
      <c r="D69" s="280" t="str">
        <f>IF(LEFT(E69,1)="商","●","")</f>
        <v/>
      </c>
      <c r="E69" s="289" t="str">
        <f>IF(OR($B$3="D",$B$3="F"),$A$27,IF($B$3="B",$A$30,IF($B$3="A",$A$30,IF($B$3="E",$A$33,""))))</f>
        <v>配達日を希望される場合は、原則としてお申込みの翌日から10日目以降、1900年1月0日までとなります。配達希望日欄にご記入ください。</v>
      </c>
      <c r="F69" s="285"/>
      <c r="G69" s="285"/>
      <c r="H69" s="285"/>
    </row>
    <row r="70" spans="1:8" x14ac:dyDescent="0.15">
      <c r="A70" s="299" t="s">
        <v>246</v>
      </c>
      <c r="B70" s="295" t="s">
        <v>187</v>
      </c>
      <c r="D70" s="280" t="str">
        <f>IF(LEFT(E70,1)="商","●","")</f>
        <v/>
      </c>
      <c r="E70" s="288" t="str">
        <f>IF($B$3="D",$A$30,IF($B$3="E",$A$30,IF($B$3="F",$A$33,"")))</f>
        <v>ただし、1900年1月0日から1900年1月2日の間は、配達日の指定をお受けできませんのでご了承ください。</v>
      </c>
      <c r="F70" s="285"/>
      <c r="G70" s="285"/>
      <c r="H70" s="285"/>
    </row>
    <row r="71" spans="1:8" x14ac:dyDescent="0.15">
      <c r="A71" s="295"/>
      <c r="B71" s="295" t="s">
        <v>188</v>
      </c>
      <c r="D71" s="280" t="str">
        <f>IF(AND(D70="",D69="",D68=""),"●","")</f>
        <v>●</v>
      </c>
      <c r="E71" s="288" t="e">
        <f>IF($B$3="F",$A$30,"")</f>
        <v>#N/A</v>
      </c>
      <c r="F71" s="285"/>
      <c r="G71" s="285"/>
      <c r="H71" s="285"/>
    </row>
    <row r="72" spans="1:8" x14ac:dyDescent="0.15">
      <c r="A72" s="295" t="s">
        <v>144</v>
      </c>
      <c r="B72" s="295" t="s">
        <v>189</v>
      </c>
    </row>
    <row r="73" spans="1:8" x14ac:dyDescent="0.15">
      <c r="A73" s="295"/>
      <c r="B73" s="295" t="s">
        <v>238</v>
      </c>
    </row>
    <row r="74" spans="1:8" x14ac:dyDescent="0.15">
      <c r="A74" s="295" t="s">
        <v>144</v>
      </c>
      <c r="B74" s="295" t="s">
        <v>190</v>
      </c>
    </row>
    <row r="75" spans="1:8" x14ac:dyDescent="0.15">
      <c r="A75" s="302"/>
      <c r="B75" s="302" t="s">
        <v>191</v>
      </c>
      <c r="C75" s="303"/>
    </row>
    <row r="76" spans="1:8" x14ac:dyDescent="0.15">
      <c r="A76" s="295" t="s">
        <v>144</v>
      </c>
      <c r="B76" s="295" t="s">
        <v>186</v>
      </c>
    </row>
    <row r="77" spans="1:8" x14ac:dyDescent="0.15">
      <c r="A77" s="299" t="s">
        <v>245</v>
      </c>
      <c r="B77" s="295" t="s">
        <v>199</v>
      </c>
    </row>
    <row r="78" spans="1:8" x14ac:dyDescent="0.15">
      <c r="A78" s="295"/>
      <c r="B78" s="295" t="s">
        <v>192</v>
      </c>
    </row>
    <row r="79" spans="1:8" x14ac:dyDescent="0.15">
      <c r="A79" s="295"/>
      <c r="B79" s="295" t="s">
        <v>193</v>
      </c>
    </row>
    <row r="80" spans="1:8" x14ac:dyDescent="0.15">
      <c r="B80" s="295" t="s">
        <v>240</v>
      </c>
    </row>
    <row r="81" spans="1:3" x14ac:dyDescent="0.15">
      <c r="B81" s="279" t="s">
        <v>239</v>
      </c>
    </row>
    <row r="82" spans="1:3" x14ac:dyDescent="0.15">
      <c r="B82" s="279" t="s">
        <v>244</v>
      </c>
    </row>
    <row r="83" spans="1:3" x14ac:dyDescent="0.15">
      <c r="A83" s="299" t="s">
        <v>246</v>
      </c>
      <c r="B83" s="295" t="s">
        <v>187</v>
      </c>
    </row>
    <row r="84" spans="1:3" x14ac:dyDescent="0.15">
      <c r="A84" s="295"/>
      <c r="B84" s="295" t="s">
        <v>188</v>
      </c>
    </row>
    <row r="85" spans="1:3" x14ac:dyDescent="0.15">
      <c r="A85" s="295" t="s">
        <v>144</v>
      </c>
      <c r="B85" s="295" t="s">
        <v>189</v>
      </c>
    </row>
    <row r="86" spans="1:3" x14ac:dyDescent="0.15">
      <c r="A86" s="295"/>
      <c r="B86" s="295" t="s">
        <v>238</v>
      </c>
    </row>
    <row r="87" spans="1:3" x14ac:dyDescent="0.15">
      <c r="A87" s="304" t="s">
        <v>144</v>
      </c>
      <c r="B87" s="304" t="s">
        <v>194</v>
      </c>
    </row>
    <row r="88" spans="1:3" x14ac:dyDescent="0.15">
      <c r="A88" s="303"/>
      <c r="B88" s="302" t="s">
        <v>195</v>
      </c>
      <c r="C88" s="74"/>
    </row>
    <row r="89" spans="1:3" x14ac:dyDescent="0.15">
      <c r="C89" s="305"/>
    </row>
    <row r="90" spans="1:3" x14ac:dyDescent="0.15">
      <c r="B90" s="295" t="s">
        <v>133</v>
      </c>
    </row>
    <row r="91" spans="1:3" ht="23.25" customHeight="1" x14ac:dyDescent="0.15">
      <c r="B91" s="279" t="s">
        <v>198</v>
      </c>
    </row>
    <row r="92" spans="1:3" ht="23.25" customHeight="1" x14ac:dyDescent="0.15">
      <c r="B92" s="306" t="s">
        <v>241</v>
      </c>
      <c r="C92" s="306"/>
    </row>
    <row r="93" spans="1:3" ht="27" customHeight="1" x14ac:dyDescent="0.15">
      <c r="B93" s="306" t="s">
        <v>242</v>
      </c>
      <c r="C93" s="307"/>
    </row>
    <row r="95" spans="1:3" x14ac:dyDescent="0.15">
      <c r="A95" s="164" t="e">
        <f>"到着した商品が破損・汚損していた場合は商品到着後7日以内に、下記のフリーダイヤル("&amp;(VLOOKUP(基本情報入力シート!$E$14,リスト!$B$2:$C$14,2,0)&amp;")まで")</f>
        <v>#N/A</v>
      </c>
    </row>
    <row r="97" spans="1:2" x14ac:dyDescent="0.15">
      <c r="A97" s="278" t="s">
        <v>250</v>
      </c>
    </row>
    <row r="98" spans="1:2" x14ac:dyDescent="0.15">
      <c r="A98" s="308" t="s">
        <v>334</v>
      </c>
    </row>
    <row r="99" spans="1:2" x14ac:dyDescent="0.15">
      <c r="A99" s="309" t="s">
        <v>331</v>
      </c>
    </row>
    <row r="100" spans="1:2" x14ac:dyDescent="0.15">
      <c r="A100" s="278" t="s">
        <v>251</v>
      </c>
    </row>
    <row r="101" spans="1:2" x14ac:dyDescent="0.15">
      <c r="A101" s="308" t="s">
        <v>255</v>
      </c>
    </row>
    <row r="102" spans="1:2" x14ac:dyDescent="0.15">
      <c r="A102" s="308" t="s">
        <v>331</v>
      </c>
    </row>
    <row r="103" spans="1:2" x14ac:dyDescent="0.15">
      <c r="A103" s="278" t="s">
        <v>228</v>
      </c>
    </row>
    <row r="104" spans="1:2" x14ac:dyDescent="0.15">
      <c r="A104" s="310" t="s">
        <v>229</v>
      </c>
    </row>
    <row r="105" spans="1:2" x14ac:dyDescent="0.15">
      <c r="A105" s="296" t="s">
        <v>230</v>
      </c>
    </row>
    <row r="107" spans="1:2" x14ac:dyDescent="0.15">
      <c r="A107" s="311" t="s">
        <v>203</v>
      </c>
      <c r="B107" s="301" t="s">
        <v>207</v>
      </c>
    </row>
    <row r="108" spans="1:2" x14ac:dyDescent="0.15">
      <c r="A108" s="312" t="s">
        <v>204</v>
      </c>
      <c r="B108" s="301" t="s">
        <v>231</v>
      </c>
    </row>
    <row r="109" spans="1:2" x14ac:dyDescent="0.15">
      <c r="A109" s="301" t="s">
        <v>205</v>
      </c>
      <c r="B109" s="313" t="s">
        <v>232</v>
      </c>
    </row>
    <row r="110" spans="1:2" x14ac:dyDescent="0.15">
      <c r="A110" s="301" t="s">
        <v>252</v>
      </c>
      <c r="B110" s="313" t="s">
        <v>138</v>
      </c>
    </row>
    <row r="111" spans="1:2" x14ac:dyDescent="0.15">
      <c r="A111" s="301" t="s">
        <v>253</v>
      </c>
      <c r="B111" s="313" t="s">
        <v>202</v>
      </c>
    </row>
    <row r="112" spans="1:2" x14ac:dyDescent="0.15">
      <c r="A112" s="301" t="s">
        <v>206</v>
      </c>
      <c r="B112" s="313" t="s">
        <v>208</v>
      </c>
    </row>
    <row r="113" spans="1:2" x14ac:dyDescent="0.15">
      <c r="A113" s="301" t="s">
        <v>254</v>
      </c>
      <c r="B113" s="313" t="str">
        <f>リスト!R10</f>
        <v>でお届けします。</v>
      </c>
    </row>
    <row r="114" spans="1:2" x14ac:dyDescent="0.15">
      <c r="A114" s="301"/>
      <c r="B114" s="313"/>
    </row>
    <row r="115" spans="1:2" x14ac:dyDescent="0.15">
      <c r="A115" s="301"/>
      <c r="B115" s="313"/>
    </row>
  </sheetData>
  <mergeCells count="26">
    <mergeCell ref="A27:C27"/>
    <mergeCell ref="E16:F16"/>
    <mergeCell ref="E20:F20"/>
    <mergeCell ref="E4:G4"/>
    <mergeCell ref="E3:G3"/>
    <mergeCell ref="E5:G5"/>
    <mergeCell ref="E8:H8"/>
    <mergeCell ref="E7:H7"/>
    <mergeCell ref="E9:H9"/>
    <mergeCell ref="E6:H6"/>
    <mergeCell ref="B93:C93"/>
    <mergeCell ref="E28:F28"/>
    <mergeCell ref="E29:F29"/>
    <mergeCell ref="E30:F30"/>
    <mergeCell ref="E25:F25"/>
    <mergeCell ref="E26:F26"/>
    <mergeCell ref="E27:F27"/>
    <mergeCell ref="E31:F31"/>
    <mergeCell ref="B92:C92"/>
    <mergeCell ref="E34:F34"/>
    <mergeCell ref="E35:F35"/>
    <mergeCell ref="E36:F36"/>
    <mergeCell ref="A30:C31"/>
    <mergeCell ref="E71:H71"/>
    <mergeCell ref="E70:H70"/>
    <mergeCell ref="E69:H69"/>
  </mergeCells>
  <phoneticPr fontId="3"/>
  <conditionalFormatting sqref="E7 E68">
    <cfRule type="expression" dxfId="4" priority="13">
      <formula>$E$7=$A$27</formula>
    </cfRule>
  </conditionalFormatting>
  <conditionalFormatting sqref="E8 E69">
    <cfRule type="expression" dxfId="3" priority="15">
      <formula>OR($E$8=$A$27,$E$8=$A$33)</formula>
    </cfRule>
  </conditionalFormatting>
  <conditionalFormatting sqref="E9 E70">
    <cfRule type="expression" dxfId="2" priority="17">
      <formula>$E$9=$A$33</formula>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B20"/>
  <sheetViews>
    <sheetView showGridLines="0" workbookViewId="0">
      <selection activeCell="H10" sqref="H10"/>
    </sheetView>
  </sheetViews>
  <sheetFormatPr defaultRowHeight="12" x14ac:dyDescent="0.15"/>
  <cols>
    <col min="1" max="1" width="9" style="163"/>
    <col min="2" max="2" width="5.25" style="163" customWidth="1"/>
    <col min="3" max="3" width="11.75" style="163" customWidth="1"/>
    <col min="4" max="4" width="29.5" style="163" customWidth="1"/>
    <col min="5" max="5" width="5.25" style="163" customWidth="1"/>
    <col min="6" max="7" width="9" style="163"/>
    <col min="8" max="8" width="6.125" style="163" bestFit="1" customWidth="1"/>
    <col min="9" max="13" width="9" style="163"/>
    <col min="14" max="14" width="6.875" style="163" customWidth="1"/>
    <col min="15" max="15" width="3.125" style="163" bestFit="1" customWidth="1"/>
    <col min="16" max="21" width="9" style="163"/>
    <col min="22" max="22" width="3.125" style="163" bestFit="1" customWidth="1"/>
    <col min="23" max="16384" width="9" style="163"/>
  </cols>
  <sheetData>
    <row r="1" spans="2:28" ht="12.75" thickBot="1" x14ac:dyDescent="0.2">
      <c r="H1" s="214" t="str">
        <f>IF(基本情報入力シート!$E$43="不可","",IF(AND(基本情報入力シート!$E$51="ゆうパック・ゆうパケット混在",リスト!$H$9="○"),"●",""))</f>
        <v/>
      </c>
      <c r="I1" s="272" t="str">
        <f>IF(基本情報入力シート!$E$43="不可","",IF(AND(基本情報入力シート!$E$51="ゆうパック・ゆうパケット混在",リスト!$H$9="○"),"「のし」をご希望の場合は、カタログ販売申込書（一般用Ａ）の所定の欄にご希望の指定番号をご記入ください。",""))</f>
        <v/>
      </c>
      <c r="J1" s="268"/>
      <c r="K1" s="268"/>
      <c r="L1" s="268"/>
      <c r="M1" s="268"/>
      <c r="N1" s="273"/>
      <c r="O1" s="214" t="str">
        <f>IF(基本情報入力シート!E43="不可","",IF(基本情報入力シート!E51&lt;&gt;"ゆうパック・ゆうパケット混在","●",""))</f>
        <v>●</v>
      </c>
      <c r="P1" s="272" t="str">
        <f>IF(基本情報入力シート!E43="不可","",IF(基本情報入力シート!E51&lt;&gt;"ゆうパック・ゆうパケット混在","「のし」をご希望の場合は、カタログ販売申込書（一般用Ａ）の所定の欄にご希望の指定番号をご記入ください。",""))</f>
        <v>「のし」をご希望の場合は、カタログ販売申込書（一般用Ａ）の所定の欄にご希望の指定番号をご記入ください。</v>
      </c>
      <c r="Q1" s="268"/>
      <c r="R1" s="268"/>
      <c r="S1" s="268"/>
      <c r="T1" s="268"/>
      <c r="U1" s="273"/>
      <c r="V1" s="214" t="str">
        <f>IF(リスト!$H$9="▲",IF(基本情報入力シート!$E$51="ゆうパック・ゆうパケット混在","●",""),"")</f>
        <v/>
      </c>
      <c r="W1" s="272" t="str">
        <f>IF(リスト!$H$9="▲",IF(基本情報入力シート!$E$51="ゆうパック・ゆうパケット混在",リスト!$R$12&amp;"「のし」をご希望の場合は、カタログ販売申込書（一般用Ａ）の所定の欄にご希望の指定番号をご記入ください。",""),"")</f>
        <v/>
      </c>
      <c r="X1" s="268"/>
      <c r="Y1" s="268"/>
      <c r="Z1" s="268"/>
      <c r="AA1" s="268"/>
      <c r="AB1" s="268"/>
    </row>
    <row r="2" spans="2:28" ht="12" customHeight="1" x14ac:dyDescent="0.15">
      <c r="B2" s="173"/>
      <c r="C2" s="174"/>
      <c r="D2" s="174"/>
      <c r="E2" s="175"/>
      <c r="H2" s="214"/>
      <c r="I2" s="268"/>
      <c r="J2" s="268"/>
      <c r="K2" s="268"/>
      <c r="L2" s="268"/>
      <c r="M2" s="268"/>
      <c r="N2" s="273"/>
      <c r="O2" s="214"/>
      <c r="P2" s="268"/>
      <c r="Q2" s="268"/>
      <c r="R2" s="268"/>
      <c r="S2" s="268"/>
      <c r="T2" s="268"/>
      <c r="U2" s="273"/>
      <c r="W2" s="268"/>
      <c r="X2" s="268"/>
      <c r="Y2" s="268"/>
      <c r="Z2" s="268"/>
      <c r="AA2" s="268"/>
      <c r="AB2" s="268"/>
    </row>
    <row r="3" spans="2:28" ht="12" customHeight="1" x14ac:dyDescent="0.15">
      <c r="B3" s="176"/>
      <c r="C3" s="177"/>
      <c r="D3" s="177"/>
      <c r="E3" s="178"/>
      <c r="H3" s="214" t="str">
        <f>IF(基本情報入力シート!$E$43="不可","",IF(AND(基本情報入力シート!$E$51="ゆうパック・ゆうパケット混在",リスト!$H$9="○"),"●",""))</f>
        <v/>
      </c>
      <c r="I3" s="272" t="str">
        <f>IF(基本情報入力シート!$E$43="不可","",IF(AND(基本情報入力シート!$E$51="ゆうパック・ゆうパケット混在",リスト!$H$9="○"),リスト!$R$12&amp;"「配達時間帯」をご希望の場合は、カタログ販売申込書(一般用A)の所定の欄にご希望の番号をご記入ください。",""))</f>
        <v/>
      </c>
      <c r="J3" s="268"/>
      <c r="K3" s="268"/>
      <c r="L3" s="268"/>
      <c r="M3" s="268"/>
      <c r="N3" s="273"/>
      <c r="O3" s="214" t="str">
        <f>IF(基本情報入力シート!E43="不可","",IF(基本情報入力シート!E51&lt;&gt;"ゆうパック・ゆうパケット混在","●",""))</f>
        <v>●</v>
      </c>
      <c r="P3" s="274" t="str">
        <f>IF(基本情報入力シート!E43="不可","",IF(基本情報入力シート!E51&lt;&gt;"ゆうパック・ゆうパケット混在","「配達時間帯」をご希望の場合は、カタログ販売申込書(一般用A)の所定の欄にご希望の番号をご記入ください。",""))</f>
        <v>「配達時間帯」をご希望の場合は、カタログ販売申込書(一般用A)の所定の欄にご希望の番号をご記入ください。</v>
      </c>
      <c r="Q3" s="270"/>
      <c r="R3" s="270"/>
      <c r="S3" s="270"/>
      <c r="T3" s="270"/>
      <c r="U3" s="270"/>
      <c r="W3" s="268"/>
      <c r="X3" s="268"/>
      <c r="Y3" s="268"/>
      <c r="Z3" s="268"/>
      <c r="AA3" s="268"/>
      <c r="AB3" s="268"/>
    </row>
    <row r="4" spans="2:28" ht="12" customHeight="1" x14ac:dyDescent="0.15">
      <c r="B4" s="179"/>
      <c r="C4" s="177"/>
      <c r="D4" s="177"/>
      <c r="E4" s="178"/>
      <c r="H4" s="214"/>
      <c r="I4" s="268"/>
      <c r="J4" s="268"/>
      <c r="K4" s="268"/>
      <c r="L4" s="268"/>
      <c r="M4" s="268"/>
      <c r="N4" s="273"/>
      <c r="P4" s="270"/>
      <c r="Q4" s="270"/>
      <c r="R4" s="270"/>
      <c r="S4" s="270"/>
      <c r="T4" s="270"/>
      <c r="U4" s="270"/>
      <c r="V4" s="214"/>
      <c r="W4" s="268"/>
      <c r="X4" s="268"/>
      <c r="Y4" s="268"/>
      <c r="Z4" s="268"/>
      <c r="AA4" s="268"/>
      <c r="AB4" s="268"/>
    </row>
    <row r="5" spans="2:28" ht="12" customHeight="1" x14ac:dyDescent="0.15">
      <c r="B5" s="176"/>
      <c r="C5" s="177"/>
      <c r="D5" s="177"/>
      <c r="E5" s="178"/>
      <c r="H5" s="214"/>
      <c r="I5" s="268"/>
      <c r="J5" s="268"/>
      <c r="K5" s="268"/>
      <c r="L5" s="268"/>
      <c r="M5" s="268"/>
      <c r="N5" s="273"/>
      <c r="O5" s="214" t="str">
        <f>IF(基本情報入力シート!E43="不可","",IF(基本情報入力シート!E51&lt;&gt;"ゆうパック・ゆうパケット混在","※",""))</f>
        <v>※</v>
      </c>
      <c r="P5" s="274" t="str">
        <f>IF(基本情報入力シート!E43="不可","",IF(基本情報入力シート!E51&lt;&gt;"ゆうパック・ゆうパケット混在","ご記入のない場合は、「のし不要」、「配達時間帯希望なし」として発送させていただきます。",""))</f>
        <v>ご記入のない場合は、「のし不要」、「配達時間帯希望なし」として発送させていただきます。</v>
      </c>
      <c r="Q5" s="270"/>
      <c r="R5" s="270"/>
      <c r="S5" s="270"/>
      <c r="T5" s="270"/>
      <c r="U5" s="270"/>
      <c r="V5" s="214" t="str">
        <f>IF(リスト!$H$9="▲",IF(基本情報入力シート!$E$51="ゆうパック・ゆうパケット混在","●",""),"")</f>
        <v/>
      </c>
      <c r="W5" s="272" t="str">
        <f>IF(リスト!$H$9="▲",IF(基本情報入力シート!$E$51="ゆうパック・ゆうパケット混在",リスト!$R$12&amp;"「配達時間帯」をご希望の場合は、カタログ販売申込書(一般用A)の所定の欄にご希望の番号をご記入ください。",""),"")</f>
        <v/>
      </c>
      <c r="X5" s="268"/>
      <c r="Y5" s="268"/>
      <c r="Z5" s="268"/>
      <c r="AA5" s="268"/>
      <c r="AB5" s="273"/>
    </row>
    <row r="6" spans="2:28" ht="12" customHeight="1" x14ac:dyDescent="0.15">
      <c r="B6" s="179"/>
      <c r="C6" s="177"/>
      <c r="D6" s="177"/>
      <c r="E6" s="178"/>
      <c r="H6" s="214"/>
      <c r="I6" s="268"/>
      <c r="J6" s="268"/>
      <c r="K6" s="268"/>
      <c r="L6" s="268"/>
      <c r="M6" s="268"/>
      <c r="N6" s="273"/>
      <c r="P6" s="270"/>
      <c r="Q6" s="270"/>
      <c r="R6" s="270"/>
      <c r="S6" s="270"/>
      <c r="T6" s="270"/>
      <c r="U6" s="270"/>
      <c r="V6" s="214"/>
      <c r="W6" s="268"/>
      <c r="X6" s="268"/>
      <c r="Y6" s="268"/>
      <c r="Z6" s="268"/>
      <c r="AA6" s="268"/>
      <c r="AB6" s="273"/>
    </row>
    <row r="7" spans="2:28" ht="12" customHeight="1" x14ac:dyDescent="0.15">
      <c r="B7" s="176"/>
      <c r="C7" s="177"/>
      <c r="D7" s="177"/>
      <c r="E7" s="178"/>
      <c r="H7" s="214" t="str">
        <f>IF(基本情報入力シート!$E$43="不可","",IF(AND(基本情報入力シート!$E$51="ゆうパック・ゆうパケット混在",リスト!$H$9="○"),"※",""))</f>
        <v/>
      </c>
      <c r="I7" s="272" t="str">
        <f>IF(基本情報入力シート!$E$43="不可","",IF(AND(基本情報入力シート!$E$51="ゆうパック・ゆうパケット混在",リスト!$H$9="○"),"ご記入のない場合は、「のし不要」、「配達時間帯希望なし」として発送させていただきます。",""))</f>
        <v/>
      </c>
      <c r="J7" s="268"/>
      <c r="K7" s="268"/>
      <c r="L7" s="268"/>
      <c r="M7" s="268"/>
      <c r="N7" s="273"/>
      <c r="V7" s="214"/>
      <c r="W7" s="268"/>
      <c r="X7" s="268"/>
      <c r="Y7" s="268"/>
      <c r="Z7" s="268"/>
      <c r="AA7" s="268"/>
      <c r="AB7" s="273"/>
    </row>
    <row r="8" spans="2:28" ht="12" customHeight="1" x14ac:dyDescent="0.15">
      <c r="B8" s="179"/>
      <c r="C8" s="177"/>
      <c r="D8" s="177"/>
      <c r="E8" s="178"/>
      <c r="H8" s="214"/>
      <c r="I8" s="268"/>
      <c r="J8" s="268"/>
      <c r="K8" s="268"/>
      <c r="L8" s="268"/>
      <c r="M8" s="268"/>
      <c r="N8" s="273"/>
      <c r="V8" s="214"/>
      <c r="W8" s="268"/>
      <c r="X8" s="268"/>
      <c r="Y8" s="268"/>
      <c r="Z8" s="268"/>
      <c r="AA8" s="268"/>
      <c r="AB8" s="273"/>
    </row>
    <row r="9" spans="2:28" ht="12" customHeight="1" x14ac:dyDescent="0.15">
      <c r="B9" s="179"/>
      <c r="C9" s="177"/>
      <c r="D9" s="177"/>
      <c r="E9" s="178"/>
      <c r="V9" s="214" t="str">
        <f>IF(リスト!$H$9="▲",IF(基本情報入力シート!$E$51="ゆうパック・ゆうパケット混在","※",""),"")</f>
        <v/>
      </c>
      <c r="W9" s="272" t="str">
        <f>IF(リスト!$H$9="▲",IF(基本情報入力シート!$E$51="ゆうパック・ゆうパケット混在","ご記入のない場合は、「のし不要」、「配達時間帯希望なし」として発送させていただきます。",""),"")</f>
        <v/>
      </c>
      <c r="X9" s="268"/>
      <c r="Y9" s="268"/>
      <c r="Z9" s="268"/>
      <c r="AA9" s="268"/>
      <c r="AB9" s="273"/>
    </row>
    <row r="10" spans="2:28" ht="14.25" customHeight="1" x14ac:dyDescent="0.15">
      <c r="B10" s="179"/>
      <c r="C10" s="185" t="str">
        <f>IF(基本情報入力シート!E43="不可","",リスト!B64)</f>
        <v>指定番号</v>
      </c>
      <c r="D10" s="185" t="str">
        <f>IF(基本情報入力シート!E43="不可","",リスト!C64)</f>
        <v>のし</v>
      </c>
      <c r="E10" s="178"/>
      <c r="V10" s="214"/>
      <c r="W10" s="268"/>
      <c r="X10" s="268"/>
      <c r="Y10" s="268"/>
      <c r="Z10" s="268"/>
      <c r="AA10" s="268"/>
      <c r="AB10" s="273"/>
    </row>
    <row r="11" spans="2:28" ht="26.25" customHeight="1" x14ac:dyDescent="0.15">
      <c r="B11" s="179"/>
      <c r="C11" s="183" t="str">
        <f>IF(基本情報入力シート!E43="不可","",リスト!B73)</f>
        <v>02</v>
      </c>
      <c r="D11" s="184" t="str">
        <f>IF(基本情報入力シート!E43="不可","",リスト!C73)</f>
        <v>御中元（蝶結び）</v>
      </c>
      <c r="E11" s="178"/>
    </row>
    <row r="12" spans="2:28" ht="26.25" customHeight="1" x14ac:dyDescent="0.15">
      <c r="B12" s="179"/>
      <c r="C12" s="183" t="str">
        <f>IF(基本情報入力シート!E43="不可","",リスト!B74)</f>
        <v>03</v>
      </c>
      <c r="D12" s="184" t="str">
        <f>IF(基本情報入力シート!E43="不可","",リスト!C74)</f>
        <v>御歳暮（蝶結び）</v>
      </c>
      <c r="E12" s="178"/>
    </row>
    <row r="13" spans="2:28" ht="26.25" customHeight="1" x14ac:dyDescent="0.15">
      <c r="B13" s="179"/>
      <c r="C13" s="183" t="str">
        <f>IF(基本情報入力シート!E43="不可","",リスト!B75)</f>
        <v>37</v>
      </c>
      <c r="D13" s="184" t="str">
        <f>IF(基本情報入力シート!E43="不可","",リスト!C75)</f>
        <v>無地のし（慶事・蝶結び）</v>
      </c>
      <c r="E13" s="178"/>
    </row>
    <row r="14" spans="2:28" ht="26.25" customHeight="1" x14ac:dyDescent="0.15">
      <c r="B14" s="179"/>
      <c r="C14" s="183" t="str">
        <f>IF(基本情報入力シート!E43="不可","",リスト!B76)</f>
        <v>38</v>
      </c>
      <c r="D14" s="184" t="str">
        <f>IF(基本情報入力シート!E43="不可","",リスト!C76)</f>
        <v>無地のし（慶事・結びきり）</v>
      </c>
      <c r="E14" s="178"/>
    </row>
    <row r="15" spans="2:28" ht="26.25" customHeight="1" x14ac:dyDescent="0.15">
      <c r="B15" s="179"/>
      <c r="C15" s="183">
        <f>IF(基本情報入力シート!E43="不可","",リスト!B77)</f>
        <v>54</v>
      </c>
      <c r="D15" s="184" t="str">
        <f>IF(基本情報入力シート!E43="不可","",リスト!C77)</f>
        <v>無地のし（仏事・結びきり）</v>
      </c>
      <c r="E15" s="178"/>
    </row>
    <row r="16" spans="2:28" ht="26.25" customHeight="1" x14ac:dyDescent="0.15">
      <c r="B16" s="179"/>
      <c r="C16" s="183" t="str">
        <f>IF(基本情報入力シート!E43="不可","",リスト!B78)</f>
        <v>99</v>
      </c>
      <c r="D16" s="184" t="str">
        <f>IF(基本情報入力シート!E43="不可","",リスト!C78)</f>
        <v>その他</v>
      </c>
      <c r="E16" s="178"/>
    </row>
    <row r="17" spans="2:5" ht="12" customHeight="1" x14ac:dyDescent="0.15">
      <c r="B17" s="179"/>
      <c r="C17" s="177"/>
      <c r="D17" s="177"/>
      <c r="E17" s="178"/>
    </row>
    <row r="18" spans="2:5" x14ac:dyDescent="0.15">
      <c r="B18" s="176" t="str">
        <f>IF(OR(基本情報入力シート!E43="不可",リスト!$B$81=0),"",裏面!A59)</f>
        <v>※</v>
      </c>
      <c r="C18" s="177" t="str">
        <f>IF(OR(基本情報入力シート!E43="不可",リスト!$B$81=0),"",裏面!B59)</f>
        <v>その他の「のし」をご希望の場合は、指定番号「99」をご記入</v>
      </c>
      <c r="D18" s="177"/>
      <c r="E18" s="178"/>
    </row>
    <row r="19" spans="2:5" x14ac:dyDescent="0.15">
      <c r="B19" s="179"/>
      <c r="C19" s="177" t="str">
        <f>IF(OR(基本情報入力シート!E43="不可",リスト!$B$81=0),"",裏面!B60)</f>
        <v>のうえ、ご希望の用途を「その他・摘要」欄にご記入ください。</v>
      </c>
      <c r="D19" s="177"/>
      <c r="E19" s="178"/>
    </row>
    <row r="20" spans="2:5" ht="12.75" thickBot="1" x14ac:dyDescent="0.2">
      <c r="B20" s="180"/>
      <c r="C20" s="181"/>
      <c r="D20" s="181"/>
      <c r="E20" s="182"/>
    </row>
  </sheetData>
  <mergeCells count="9">
    <mergeCell ref="W1:AB4"/>
    <mergeCell ref="W5:AB8"/>
    <mergeCell ref="W9:AB10"/>
    <mergeCell ref="I1:N2"/>
    <mergeCell ref="I3:N6"/>
    <mergeCell ref="I7:N8"/>
    <mergeCell ref="P1:U2"/>
    <mergeCell ref="P3:U4"/>
    <mergeCell ref="P5:U6"/>
  </mergeCells>
  <phoneticPr fontId="3"/>
  <conditionalFormatting sqref="C11:D16">
    <cfRule type="cellIs" dxfId="1" priority="1" operator="notEqual">
      <formula>""</formula>
    </cfRule>
  </conditionalFormatting>
  <pageMargins left="0.7" right="0.7" top="0.75" bottom="0.75" header="0.3" footer="0.3"/>
  <pageSetup paperSize="9" orientation="portrait" horizontalDpi="300"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 id="{2DECA87B-570F-474F-9102-90C6F40B3127}">
            <xm:f>基本情報入力シート!$E$43="不可"</xm:f>
            <x14:dxf>
              <font>
                <strike val="0"/>
                <color theme="0"/>
              </font>
              <fill>
                <patternFill patternType="none">
                  <bgColor auto="1"/>
                </patternFill>
              </fill>
              <border>
                <left/>
                <right/>
                <top/>
                <bottom/>
                <vertical/>
                <horizontal/>
              </border>
            </x14:dxf>
          </x14:cfRule>
          <xm:sqref>B2:E10 B17:E20 B11:B16 E11:E16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57"/>
  <sheetViews>
    <sheetView showGridLines="0" workbookViewId="0">
      <selection activeCell="L12" sqref="L12"/>
    </sheetView>
  </sheetViews>
  <sheetFormatPr defaultRowHeight="13.5" x14ac:dyDescent="0.15"/>
  <cols>
    <col min="1" max="1" width="15.625" bestFit="1" customWidth="1"/>
    <col min="3" max="3" width="16.375" customWidth="1"/>
    <col min="6" max="6" width="11.625" bestFit="1" customWidth="1"/>
    <col min="8" max="8" width="11" bestFit="1" customWidth="1"/>
    <col min="9" max="9" width="15.625" bestFit="1" customWidth="1"/>
    <col min="14" max="14" width="15.625" bestFit="1" customWidth="1"/>
  </cols>
  <sheetData>
    <row r="1" spans="1:15" x14ac:dyDescent="0.15">
      <c r="A1" s="94">
        <v>44562</v>
      </c>
      <c r="B1" s="95" t="s">
        <v>66</v>
      </c>
      <c r="C1" s="96" t="s">
        <v>67</v>
      </c>
      <c r="E1" t="s">
        <v>116</v>
      </c>
      <c r="H1" t="s">
        <v>26</v>
      </c>
      <c r="I1" s="160">
        <f>基本情報入力シート!E23</f>
        <v>0</v>
      </c>
      <c r="J1" s="158" t="e">
        <f>IF(I1&gt;N1,"不要","要")</f>
        <v>#N/A</v>
      </c>
      <c r="L1">
        <f>IF(MONTH(I1)&gt;=4,YEAR(I1),YEAR(I1)-1)</f>
        <v>1899</v>
      </c>
      <c r="M1" t="s">
        <v>119</v>
      </c>
      <c r="N1" s="160" t="e">
        <f>VLOOKUP($L$1,$E$2:$F$5,2)</f>
        <v>#N/A</v>
      </c>
    </row>
    <row r="2" spans="1:15" x14ac:dyDescent="0.15">
      <c r="A2" s="97">
        <v>44563</v>
      </c>
      <c r="B2" s="98" t="s">
        <v>68</v>
      </c>
      <c r="C2" s="99" t="s">
        <v>69</v>
      </c>
      <c r="E2">
        <v>2021</v>
      </c>
      <c r="F2" s="109">
        <v>44545</v>
      </c>
      <c r="H2" t="s">
        <v>29</v>
      </c>
      <c r="I2" s="160">
        <f>基本情報入力シート!E25</f>
        <v>0</v>
      </c>
      <c r="J2" s="158" t="e">
        <f>IF(OR(I2&lt;N1,I2=N1),"不要","要")</f>
        <v>#N/A</v>
      </c>
      <c r="M2" s="93" t="s">
        <v>120</v>
      </c>
      <c r="N2" s="109" t="e">
        <f>DATE(YEAR(N1),12,29)</f>
        <v>#N/A</v>
      </c>
    </row>
    <row r="3" spans="1:15" x14ac:dyDescent="0.15">
      <c r="A3" s="97">
        <v>44564</v>
      </c>
      <c r="B3" s="98" t="s">
        <v>70</v>
      </c>
      <c r="C3" s="99" t="s">
        <v>69</v>
      </c>
      <c r="E3" s="159">
        <v>2022</v>
      </c>
      <c r="F3" s="109">
        <v>44910</v>
      </c>
      <c r="H3" t="s">
        <v>117</v>
      </c>
      <c r="I3" s="160" t="str">
        <f>IF(基本情報入力シート!E28="","",基本情報入力シート!E28)</f>
        <v/>
      </c>
      <c r="J3" s="158" t="str">
        <f>IF(I3="","要",IF(I3&gt;N2,"不要","要"))</f>
        <v>要</v>
      </c>
      <c r="M3" s="93" t="s">
        <v>121</v>
      </c>
      <c r="N3" s="160">
        <f>基本情報入力シート!E40+1</f>
        <v>1</v>
      </c>
    </row>
    <row r="4" spans="1:15" x14ac:dyDescent="0.15">
      <c r="A4" s="97">
        <v>44571</v>
      </c>
      <c r="B4" s="98" t="s">
        <v>70</v>
      </c>
      <c r="C4" s="100" t="s">
        <v>71</v>
      </c>
      <c r="E4" s="159">
        <v>2023</v>
      </c>
      <c r="F4" s="109">
        <v>45274</v>
      </c>
      <c r="H4" t="s">
        <v>118</v>
      </c>
      <c r="I4" s="160" t="str">
        <f>IF(基本情報入力シート!E35="","",基本情報入力シート!E35)</f>
        <v/>
      </c>
      <c r="N4" s="160" t="e">
        <f>IF(基本情報入力シート!E40="",DATE(YEAR(祝休日一覧!N1)+1,1,1),N3)</f>
        <v>#N/A</v>
      </c>
      <c r="O4" t="e">
        <f>IF(AND(I2&lt;N1,I4&lt;N4),"○","●")</f>
        <v>#N/A</v>
      </c>
    </row>
    <row r="5" spans="1:15" x14ac:dyDescent="0.15">
      <c r="A5" s="97">
        <v>44603</v>
      </c>
      <c r="B5" s="98" t="s">
        <v>72</v>
      </c>
      <c r="C5" s="100" t="s">
        <v>73</v>
      </c>
      <c r="E5" s="159">
        <v>2024</v>
      </c>
      <c r="F5" s="109">
        <v>45639</v>
      </c>
    </row>
    <row r="6" spans="1:15" x14ac:dyDescent="0.15">
      <c r="A6" s="97">
        <v>44615</v>
      </c>
      <c r="B6" s="98" t="s">
        <v>74</v>
      </c>
      <c r="C6" s="100" t="s">
        <v>75</v>
      </c>
      <c r="E6" s="159"/>
      <c r="F6" s="109"/>
      <c r="J6" s="161" t="e">
        <f>IF(AND($J$1="要",$J$2="要",$J$3="要"),"要","不要")</f>
        <v>#N/A</v>
      </c>
    </row>
    <row r="7" spans="1:15" x14ac:dyDescent="0.15">
      <c r="A7" s="97">
        <v>44641</v>
      </c>
      <c r="B7" s="98" t="s">
        <v>70</v>
      </c>
      <c r="C7" s="100" t="s">
        <v>76</v>
      </c>
      <c r="E7" s="108" t="s">
        <v>122</v>
      </c>
    </row>
    <row r="8" spans="1:15" x14ac:dyDescent="0.15">
      <c r="A8" s="97">
        <v>44680</v>
      </c>
      <c r="B8" s="98" t="s">
        <v>72</v>
      </c>
      <c r="C8" s="100" t="s">
        <v>77</v>
      </c>
      <c r="E8" s="186" t="e">
        <f>IF($J$6="不要","","※年内のお届けをご希望のお客様は"&amp;TEXT($N$1,"yyyy年m月d日"))</f>
        <v>#N/A</v>
      </c>
    </row>
    <row r="9" spans="1:15" x14ac:dyDescent="0.15">
      <c r="A9" s="97">
        <v>44684</v>
      </c>
      <c r="B9" s="98" t="s">
        <v>78</v>
      </c>
      <c r="C9" s="100" t="s">
        <v>79</v>
      </c>
      <c r="E9" s="186" t="e">
        <f>IF($J$6="不要","","　 までにお申込みください。")</f>
        <v>#N/A</v>
      </c>
    </row>
    <row r="10" spans="1:15" x14ac:dyDescent="0.15">
      <c r="A10" s="97">
        <v>44685</v>
      </c>
      <c r="B10" s="98" t="s">
        <v>74</v>
      </c>
      <c r="C10" s="100" t="s">
        <v>80</v>
      </c>
      <c r="E10" s="186" t="e">
        <f>IF($J$6="不要","","   それ以降は年内にお届けができない場合があります。")</f>
        <v>#N/A</v>
      </c>
    </row>
    <row r="11" spans="1:15" x14ac:dyDescent="0.15">
      <c r="A11" s="97">
        <v>44686</v>
      </c>
      <c r="B11" s="98" t="s">
        <v>81</v>
      </c>
      <c r="C11" s="100" t="s">
        <v>82</v>
      </c>
      <c r="E11" s="186" t="str">
        <f>IF(基本情報入力シート!E40="","",IF($O$4="○","",IF($J$6="不要","","　 なお、年始の発送は"&amp;TEXT(N4,"yyyy年m月d日")&amp;"からとなります。")))</f>
        <v/>
      </c>
    </row>
    <row r="12" spans="1:15" x14ac:dyDescent="0.15">
      <c r="A12" s="97">
        <v>44760</v>
      </c>
      <c r="B12" s="98" t="s">
        <v>70</v>
      </c>
      <c r="C12" s="100" t="s">
        <v>83</v>
      </c>
    </row>
    <row r="13" spans="1:15" x14ac:dyDescent="0.15">
      <c r="A13" s="97">
        <v>44784</v>
      </c>
      <c r="B13" s="98" t="s">
        <v>81</v>
      </c>
      <c r="C13" s="100" t="s">
        <v>84</v>
      </c>
    </row>
    <row r="14" spans="1:15" x14ac:dyDescent="0.15">
      <c r="A14" s="97">
        <v>44823</v>
      </c>
      <c r="B14" s="98" t="s">
        <v>70</v>
      </c>
      <c r="C14" s="100" t="s">
        <v>85</v>
      </c>
    </row>
    <row r="15" spans="1:15" x14ac:dyDescent="0.15">
      <c r="A15" s="97">
        <v>44827</v>
      </c>
      <c r="B15" s="98" t="s">
        <v>72</v>
      </c>
      <c r="C15" s="100" t="s">
        <v>86</v>
      </c>
    </row>
    <row r="16" spans="1:15" x14ac:dyDescent="0.15">
      <c r="A16" s="97">
        <v>44844</v>
      </c>
      <c r="B16" s="98" t="s">
        <v>70</v>
      </c>
      <c r="C16" s="100" t="s">
        <v>87</v>
      </c>
    </row>
    <row r="17" spans="1:3" x14ac:dyDescent="0.15">
      <c r="A17" s="97">
        <v>44868</v>
      </c>
      <c r="B17" s="98" t="s">
        <v>81</v>
      </c>
      <c r="C17" s="100" t="s">
        <v>88</v>
      </c>
    </row>
    <row r="18" spans="1:3" x14ac:dyDescent="0.15">
      <c r="A18" s="97">
        <v>44888</v>
      </c>
      <c r="B18" s="98" t="s">
        <v>74</v>
      </c>
      <c r="C18" s="100" t="s">
        <v>89</v>
      </c>
    </row>
    <row r="19" spans="1:3" ht="14.25" thickBot="1" x14ac:dyDescent="0.2">
      <c r="A19" s="101">
        <v>44926</v>
      </c>
      <c r="B19" s="102" t="s">
        <v>66</v>
      </c>
      <c r="C19" s="103" t="s">
        <v>90</v>
      </c>
    </row>
    <row r="20" spans="1:3" x14ac:dyDescent="0.15">
      <c r="A20" s="94">
        <v>44927</v>
      </c>
      <c r="B20" s="95" t="s">
        <v>68</v>
      </c>
      <c r="C20" s="96" t="s">
        <v>67</v>
      </c>
    </row>
    <row r="21" spans="1:3" x14ac:dyDescent="0.15">
      <c r="A21" s="97">
        <v>44928</v>
      </c>
      <c r="B21" s="98" t="s">
        <v>70</v>
      </c>
      <c r="C21" s="99" t="s">
        <v>91</v>
      </c>
    </row>
    <row r="22" spans="1:3" x14ac:dyDescent="0.15">
      <c r="A22" s="97">
        <v>44929</v>
      </c>
      <c r="B22" s="98" t="s">
        <v>78</v>
      </c>
      <c r="C22" s="99" t="s">
        <v>69</v>
      </c>
    </row>
    <row r="23" spans="1:3" x14ac:dyDescent="0.15">
      <c r="A23" s="97">
        <v>44935</v>
      </c>
      <c r="B23" s="98" t="s">
        <v>70</v>
      </c>
      <c r="C23" s="100" t="s">
        <v>71</v>
      </c>
    </row>
    <row r="24" spans="1:3" x14ac:dyDescent="0.15">
      <c r="A24" s="97">
        <v>44968</v>
      </c>
      <c r="B24" s="98" t="s">
        <v>66</v>
      </c>
      <c r="C24" s="100" t="s">
        <v>73</v>
      </c>
    </row>
    <row r="25" spans="1:3" x14ac:dyDescent="0.15">
      <c r="A25" s="97">
        <v>44980</v>
      </c>
      <c r="B25" s="98" t="s">
        <v>81</v>
      </c>
      <c r="C25" s="100" t="s">
        <v>75</v>
      </c>
    </row>
    <row r="26" spans="1:3" x14ac:dyDescent="0.15">
      <c r="A26" s="97">
        <v>45006</v>
      </c>
      <c r="B26" s="98" t="s">
        <v>78</v>
      </c>
      <c r="C26" s="100" t="s">
        <v>76</v>
      </c>
    </row>
    <row r="27" spans="1:3" x14ac:dyDescent="0.15">
      <c r="A27" s="97">
        <v>45045</v>
      </c>
      <c r="B27" s="98" t="s">
        <v>66</v>
      </c>
      <c r="C27" s="100" t="s">
        <v>77</v>
      </c>
    </row>
    <row r="28" spans="1:3" x14ac:dyDescent="0.15">
      <c r="A28" s="97">
        <v>45049</v>
      </c>
      <c r="B28" s="98" t="s">
        <v>74</v>
      </c>
      <c r="C28" s="100" t="s">
        <v>79</v>
      </c>
    </row>
    <row r="29" spans="1:3" x14ac:dyDescent="0.15">
      <c r="A29" s="97">
        <v>45050</v>
      </c>
      <c r="B29" s="98" t="s">
        <v>81</v>
      </c>
      <c r="C29" s="100" t="s">
        <v>80</v>
      </c>
    </row>
    <row r="30" spans="1:3" x14ac:dyDescent="0.15">
      <c r="A30" s="97">
        <v>45051</v>
      </c>
      <c r="B30" s="98" t="s">
        <v>72</v>
      </c>
      <c r="C30" s="100" t="s">
        <v>82</v>
      </c>
    </row>
    <row r="31" spans="1:3" x14ac:dyDescent="0.15">
      <c r="A31" s="97">
        <v>45124</v>
      </c>
      <c r="B31" s="98" t="s">
        <v>70</v>
      </c>
      <c r="C31" s="100" t="s">
        <v>83</v>
      </c>
    </row>
    <row r="32" spans="1:3" x14ac:dyDescent="0.15">
      <c r="A32" s="97">
        <v>45149</v>
      </c>
      <c r="B32" s="98" t="s">
        <v>72</v>
      </c>
      <c r="C32" s="100" t="s">
        <v>84</v>
      </c>
    </row>
    <row r="33" spans="1:3" x14ac:dyDescent="0.15">
      <c r="A33" s="97">
        <v>45187</v>
      </c>
      <c r="B33" s="98" t="s">
        <v>70</v>
      </c>
      <c r="C33" s="100" t="s">
        <v>85</v>
      </c>
    </row>
    <row r="34" spans="1:3" x14ac:dyDescent="0.15">
      <c r="A34" s="97">
        <v>45192</v>
      </c>
      <c r="B34" s="98" t="s">
        <v>66</v>
      </c>
      <c r="C34" s="100" t="s">
        <v>86</v>
      </c>
    </row>
    <row r="35" spans="1:3" x14ac:dyDescent="0.15">
      <c r="A35" s="97">
        <v>45208</v>
      </c>
      <c r="B35" s="98" t="s">
        <v>70</v>
      </c>
      <c r="C35" s="100" t="s">
        <v>87</v>
      </c>
    </row>
    <row r="36" spans="1:3" x14ac:dyDescent="0.15">
      <c r="A36" s="97">
        <v>45233</v>
      </c>
      <c r="B36" s="98" t="s">
        <v>72</v>
      </c>
      <c r="C36" s="100" t="s">
        <v>88</v>
      </c>
    </row>
    <row r="37" spans="1:3" ht="14.25" thickBot="1" x14ac:dyDescent="0.2">
      <c r="A37" s="101">
        <v>45253</v>
      </c>
      <c r="B37" s="102" t="s">
        <v>81</v>
      </c>
      <c r="C37" s="104" t="s">
        <v>89</v>
      </c>
    </row>
    <row r="38" spans="1:3" x14ac:dyDescent="0.15">
      <c r="A38" s="94">
        <v>45292</v>
      </c>
      <c r="B38" s="95" t="s">
        <v>92</v>
      </c>
      <c r="C38" s="96" t="s">
        <v>67</v>
      </c>
    </row>
    <row r="39" spans="1:3" x14ac:dyDescent="0.15">
      <c r="A39" s="97">
        <v>45293</v>
      </c>
      <c r="B39" s="98" t="s">
        <v>93</v>
      </c>
      <c r="C39" s="99" t="s">
        <v>94</v>
      </c>
    </row>
    <row r="40" spans="1:3" x14ac:dyDescent="0.15">
      <c r="A40" s="97">
        <v>45294</v>
      </c>
      <c r="B40" s="98" t="s">
        <v>95</v>
      </c>
      <c r="C40" s="99" t="s">
        <v>69</v>
      </c>
    </row>
    <row r="41" spans="1:3" x14ac:dyDescent="0.15">
      <c r="A41" s="97">
        <v>45299</v>
      </c>
      <c r="B41" s="98" t="s">
        <v>70</v>
      </c>
      <c r="C41" s="100" t="s">
        <v>71</v>
      </c>
    </row>
    <row r="42" spans="1:3" x14ac:dyDescent="0.15">
      <c r="A42" s="97">
        <v>45334</v>
      </c>
      <c r="B42" s="98" t="s">
        <v>92</v>
      </c>
      <c r="C42" s="100" t="s">
        <v>73</v>
      </c>
    </row>
    <row r="43" spans="1:3" x14ac:dyDescent="0.15">
      <c r="A43" s="97">
        <v>45345</v>
      </c>
      <c r="B43" s="98" t="s">
        <v>96</v>
      </c>
      <c r="C43" s="100" t="s">
        <v>75</v>
      </c>
    </row>
    <row r="44" spans="1:3" x14ac:dyDescent="0.15">
      <c r="A44" s="97">
        <v>45371</v>
      </c>
      <c r="B44" s="98" t="s">
        <v>95</v>
      </c>
      <c r="C44" s="100" t="s">
        <v>76</v>
      </c>
    </row>
    <row r="45" spans="1:3" x14ac:dyDescent="0.15">
      <c r="A45" s="97">
        <v>45411</v>
      </c>
      <c r="B45" s="98" t="s">
        <v>92</v>
      </c>
      <c r="C45" s="100" t="s">
        <v>77</v>
      </c>
    </row>
    <row r="46" spans="1:3" x14ac:dyDescent="0.15">
      <c r="A46" s="97">
        <v>45415</v>
      </c>
      <c r="B46" s="98" t="s">
        <v>96</v>
      </c>
      <c r="C46" s="100" t="s">
        <v>79</v>
      </c>
    </row>
    <row r="47" spans="1:3" x14ac:dyDescent="0.15">
      <c r="A47" s="97">
        <v>45416</v>
      </c>
      <c r="B47" s="98" t="s">
        <v>97</v>
      </c>
      <c r="C47" s="100" t="s">
        <v>80</v>
      </c>
    </row>
    <row r="48" spans="1:3" x14ac:dyDescent="0.15">
      <c r="A48" s="97">
        <v>45417</v>
      </c>
      <c r="B48" s="98" t="s">
        <v>98</v>
      </c>
      <c r="C48" s="100" t="s">
        <v>82</v>
      </c>
    </row>
    <row r="49" spans="1:3" x14ac:dyDescent="0.15">
      <c r="A49" s="97">
        <v>45418</v>
      </c>
      <c r="B49" s="98" t="s">
        <v>92</v>
      </c>
      <c r="C49" s="100" t="s">
        <v>99</v>
      </c>
    </row>
    <row r="50" spans="1:3" x14ac:dyDescent="0.15">
      <c r="A50" s="97">
        <v>45488</v>
      </c>
      <c r="B50" s="98" t="s">
        <v>70</v>
      </c>
      <c r="C50" s="100" t="s">
        <v>83</v>
      </c>
    </row>
    <row r="51" spans="1:3" x14ac:dyDescent="0.15">
      <c r="A51" s="97">
        <v>45516</v>
      </c>
      <c r="B51" s="98" t="s">
        <v>92</v>
      </c>
      <c r="C51" s="100" t="s">
        <v>84</v>
      </c>
    </row>
    <row r="52" spans="1:3" x14ac:dyDescent="0.15">
      <c r="A52" s="97">
        <v>45551</v>
      </c>
      <c r="B52" s="98" t="s">
        <v>70</v>
      </c>
      <c r="C52" s="100" t="s">
        <v>85</v>
      </c>
    </row>
    <row r="53" spans="1:3" x14ac:dyDescent="0.15">
      <c r="A53" s="97">
        <v>45558</v>
      </c>
      <c r="B53" s="98" t="s">
        <v>70</v>
      </c>
      <c r="C53" s="100" t="s">
        <v>86</v>
      </c>
    </row>
    <row r="54" spans="1:3" x14ac:dyDescent="0.15">
      <c r="A54" s="97">
        <v>45579</v>
      </c>
      <c r="B54" s="98" t="s">
        <v>70</v>
      </c>
      <c r="C54" s="100" t="s">
        <v>87</v>
      </c>
    </row>
    <row r="55" spans="1:3" x14ac:dyDescent="0.15">
      <c r="A55" s="97">
        <v>45600</v>
      </c>
      <c r="B55" s="98" t="s">
        <v>70</v>
      </c>
      <c r="C55" s="100" t="s">
        <v>88</v>
      </c>
    </row>
    <row r="56" spans="1:3" x14ac:dyDescent="0.15">
      <c r="A56" s="97">
        <v>45619</v>
      </c>
      <c r="B56" s="98" t="s">
        <v>97</v>
      </c>
      <c r="C56" s="100" t="s">
        <v>89</v>
      </c>
    </row>
    <row r="57" spans="1:3" ht="14.25" thickBot="1" x14ac:dyDescent="0.2">
      <c r="A57" s="105">
        <v>45657</v>
      </c>
      <c r="B57" s="106" t="s">
        <v>93</v>
      </c>
      <c r="C57" s="107" t="s">
        <v>90</v>
      </c>
    </row>
  </sheetData>
  <phoneticPr fontId="3"/>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vt:i4>
      </vt:variant>
    </vt:vector>
  </HeadingPairs>
  <TitlesOfParts>
    <vt:vector size="12" baseType="lpstr">
      <vt:lpstr>ゲラ見本【両面】</vt:lpstr>
      <vt:lpstr>ゲラ見本【片面】</vt:lpstr>
      <vt:lpstr>基本情報入力シート</vt:lpstr>
      <vt:lpstr>片面作成イメージ</vt:lpstr>
      <vt:lpstr>両面作成イメージ</vt:lpstr>
      <vt:lpstr>リスト</vt:lpstr>
      <vt:lpstr>裏面</vt:lpstr>
      <vt:lpstr>のし</vt:lpstr>
      <vt:lpstr>祝休日一覧</vt:lpstr>
      <vt:lpstr>ゲラ見本【両面】!Print_Area</vt:lpstr>
      <vt:lpstr>片面作成イメージ!Print_Area</vt:lpstr>
      <vt:lpstr>両面作成イメージ!Print_Area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小守 美和</dc:creator>
  <cp:lastModifiedBy>池内 悠揮（TS）</cp:lastModifiedBy>
  <cp:lastPrinted>2025-12-26T07:10:03Z</cp:lastPrinted>
  <dcterms:created xsi:type="dcterms:W3CDTF">2017-12-11T01:39:18Z</dcterms:created>
  <dcterms:modified xsi:type="dcterms:W3CDTF">2026-03-24T05:39:15Z</dcterms:modified>
</cp:coreProperties>
</file>